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alirezadamghani/Desktop/Yosys+VTR_PR/"/>
    </mc:Choice>
  </mc:AlternateContent>
  <xr:revisionPtr revIDLastSave="0" documentId="13_ncr:1_{4610C8CD-DF81-4C48-9ADD-C80492A64003}" xr6:coauthVersionLast="47" xr6:coauthVersionMax="47" xr10:uidLastSave="{00000000-0000-0000-0000-000000000000}"/>
  <bookViews>
    <workbookView xWindow="40" yWindow="980" windowWidth="27640" windowHeight="15960" activeTab="5" xr2:uid="{00000000-000D-0000-FFFF-FFFF00000000}"/>
  </bookViews>
  <sheets>
    <sheet name="Odin-II" sheetId="1" r:id="rId1"/>
    <sheet name="Yosys+Odin-II" sheetId="2" r:id="rId2"/>
    <sheet name="COMP" sheetId="4" r:id="rId3"/>
    <sheet name="PRUNED_COMP" sheetId="6" state="hidden" r:id="rId4"/>
    <sheet name="SORTED_PRUNED_COMP" sheetId="8" state="hidden" r:id="rId5"/>
    <sheet name="TABLE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2" i="6"/>
  <c r="B3" i="4"/>
  <c r="B4" i="4"/>
  <c r="B5" i="4"/>
  <c r="B6" i="4"/>
  <c r="B7" i="4"/>
  <c r="B8" i="4"/>
  <c r="B9" i="4"/>
  <c r="B10" i="4"/>
  <c r="B11" i="4"/>
  <c r="B12" i="4"/>
  <c r="B2" i="4"/>
  <c r="BN3" i="9"/>
  <c r="BN4" i="9"/>
  <c r="BN5" i="9"/>
  <c r="BN6" i="9"/>
  <c r="BN7" i="9"/>
  <c r="BN8" i="9"/>
  <c r="BN9" i="9"/>
  <c r="BN10" i="9"/>
  <c r="BN11" i="9"/>
  <c r="BN12" i="9"/>
  <c r="BN2" i="9"/>
  <c r="BJ3" i="9"/>
  <c r="BJ4" i="9"/>
  <c r="BJ5" i="9"/>
  <c r="BJ6" i="9"/>
  <c r="BJ7" i="9"/>
  <c r="BJ8" i="9"/>
  <c r="BJ9" i="9"/>
  <c r="BJ10" i="9"/>
  <c r="BJ11" i="9"/>
  <c r="BJ12" i="9"/>
  <c r="BJ2" i="9"/>
  <c r="BF3" i="9"/>
  <c r="BF4" i="9"/>
  <c r="BF5" i="9"/>
  <c r="BF6" i="9"/>
  <c r="BF7" i="9"/>
  <c r="BF8" i="9"/>
  <c r="BF9" i="9"/>
  <c r="BF10" i="9"/>
  <c r="BF11" i="9"/>
  <c r="BF12" i="9"/>
  <c r="BF2" i="9"/>
  <c r="BB3" i="9"/>
  <c r="BB4" i="9"/>
  <c r="BB5" i="9"/>
  <c r="BB6" i="9"/>
  <c r="BB7" i="9"/>
  <c r="BB8" i="9"/>
  <c r="BB9" i="9"/>
  <c r="BB10" i="9"/>
  <c r="BB11" i="9"/>
  <c r="BB12" i="9"/>
  <c r="BB2" i="9"/>
  <c r="AX3" i="9"/>
  <c r="AX4" i="9"/>
  <c r="AX5" i="9"/>
  <c r="AX6" i="9"/>
  <c r="AX7" i="9"/>
  <c r="AX8" i="9"/>
  <c r="AX9" i="9"/>
  <c r="AX10" i="9"/>
  <c r="AX11" i="9"/>
  <c r="AX12" i="9"/>
  <c r="AX2" i="9"/>
  <c r="AT3" i="9"/>
  <c r="AT4" i="9"/>
  <c r="AT5" i="9"/>
  <c r="AT6" i="9"/>
  <c r="AT7" i="9"/>
  <c r="AT8" i="9"/>
  <c r="AT9" i="9"/>
  <c r="AT10" i="9"/>
  <c r="AT11" i="9"/>
  <c r="AT12" i="9"/>
  <c r="AT2" i="9"/>
  <c r="AP3" i="9"/>
  <c r="AP4" i="9"/>
  <c r="AP5" i="9"/>
  <c r="AP6" i="9"/>
  <c r="AP7" i="9"/>
  <c r="AP8" i="9"/>
  <c r="AP9" i="9"/>
  <c r="AP10" i="9"/>
  <c r="AP11" i="9"/>
  <c r="AP12" i="9"/>
  <c r="AP2" i="9"/>
  <c r="AL3" i="9"/>
  <c r="AL4" i="9"/>
  <c r="AL5" i="9"/>
  <c r="AL6" i="9"/>
  <c r="AL7" i="9"/>
  <c r="AL8" i="9"/>
  <c r="AL9" i="9"/>
  <c r="AL10" i="9"/>
  <c r="AL11" i="9"/>
  <c r="AL12" i="9"/>
  <c r="AL2" i="9"/>
  <c r="AH3" i="9"/>
  <c r="AH4" i="9"/>
  <c r="AH5" i="9"/>
  <c r="AH6" i="9"/>
  <c r="AH7" i="9"/>
  <c r="AH8" i="9"/>
  <c r="AH9" i="9"/>
  <c r="AH10" i="9"/>
  <c r="AH11" i="9"/>
  <c r="AH12" i="9"/>
  <c r="AH2" i="9"/>
  <c r="AD3" i="9"/>
  <c r="AD4" i="9"/>
  <c r="AD5" i="9"/>
  <c r="AD6" i="9"/>
  <c r="AD7" i="9"/>
  <c r="AD8" i="9"/>
  <c r="AD9" i="9"/>
  <c r="AD10" i="9"/>
  <c r="AD11" i="9"/>
  <c r="AD12" i="9"/>
  <c r="AD2" i="9"/>
  <c r="Z3" i="9"/>
  <c r="Z4" i="9"/>
  <c r="Z5" i="9"/>
  <c r="Z6" i="9"/>
  <c r="Z7" i="9"/>
  <c r="Z8" i="9"/>
  <c r="Z9" i="9"/>
  <c r="Z10" i="9"/>
  <c r="Z11" i="9"/>
  <c r="Z12" i="9"/>
  <c r="Z2" i="9"/>
  <c r="V3" i="9"/>
  <c r="V4" i="9"/>
  <c r="V5" i="9"/>
  <c r="V6" i="9"/>
  <c r="V7" i="9"/>
  <c r="V8" i="9"/>
  <c r="V9" i="9"/>
  <c r="V10" i="9"/>
  <c r="V11" i="9"/>
  <c r="V12" i="9"/>
  <c r="V2" i="9"/>
  <c r="R3" i="9"/>
  <c r="R4" i="9"/>
  <c r="R5" i="9"/>
  <c r="R6" i="9"/>
  <c r="R7" i="9"/>
  <c r="R8" i="9"/>
  <c r="R9" i="9"/>
  <c r="R10" i="9"/>
  <c r="R11" i="9"/>
  <c r="R12" i="9"/>
  <c r="R2" i="9"/>
  <c r="N3" i="9"/>
  <c r="N4" i="9"/>
  <c r="N5" i="9"/>
  <c r="N6" i="9"/>
  <c r="N7" i="9"/>
  <c r="N8" i="9"/>
  <c r="N9" i="9"/>
  <c r="N10" i="9"/>
  <c r="N11" i="9"/>
  <c r="N12" i="9"/>
  <c r="N2" i="9"/>
  <c r="J3" i="9"/>
  <c r="J4" i="9"/>
  <c r="J5" i="9"/>
  <c r="J6" i="9"/>
  <c r="J7" i="9"/>
  <c r="J8" i="9"/>
  <c r="J9" i="9"/>
  <c r="J10" i="9"/>
  <c r="J11" i="9"/>
  <c r="J12" i="9"/>
  <c r="J2" i="9"/>
  <c r="H3" i="9"/>
  <c r="H4" i="9"/>
  <c r="H5" i="9"/>
  <c r="H6" i="9"/>
  <c r="H7" i="9"/>
  <c r="H8" i="9"/>
  <c r="H9" i="9"/>
  <c r="H10" i="9"/>
  <c r="H11" i="9"/>
  <c r="H12" i="9"/>
  <c r="H2" i="9"/>
  <c r="D3" i="9"/>
  <c r="D4" i="9"/>
  <c r="D5" i="9"/>
  <c r="D6" i="9"/>
  <c r="D7" i="9"/>
  <c r="D8" i="9"/>
  <c r="D9" i="9"/>
  <c r="D10" i="9"/>
  <c r="D11" i="9"/>
  <c r="D12" i="9"/>
  <c r="D2" i="9"/>
  <c r="AP15" i="9" l="1"/>
  <c r="BF15" i="9"/>
  <c r="AT15" i="9"/>
  <c r="BB15" i="9"/>
  <c r="BJ15" i="9"/>
  <c r="AX15" i="9"/>
  <c r="B16" i="8"/>
  <c r="B1" i="9" s="1"/>
  <c r="S16" i="8"/>
  <c r="BN1" i="9" s="1"/>
  <c r="S1" i="8"/>
  <c r="R16" i="8"/>
  <c r="BJ1" i="9" s="1"/>
  <c r="R1" i="8"/>
  <c r="Q16" i="8"/>
  <c r="BF1" i="9" s="1"/>
  <c r="Q1" i="8"/>
  <c r="N16" i="8"/>
  <c r="AT1" i="9" s="1"/>
  <c r="N1" i="8"/>
  <c r="M16" i="8"/>
  <c r="AP1" i="9" s="1"/>
  <c r="M1" i="8"/>
  <c r="L16" i="8"/>
  <c r="AL1" i="9" s="1"/>
  <c r="L1" i="8"/>
  <c r="K16" i="8"/>
  <c r="AH1" i="9" s="1"/>
  <c r="K1" i="8"/>
  <c r="J16" i="8"/>
  <c r="AD1" i="9" s="1"/>
  <c r="J1" i="8"/>
  <c r="H16" i="8"/>
  <c r="V1" i="9" s="1"/>
  <c r="H1" i="8"/>
  <c r="F16" i="8"/>
  <c r="N1" i="9" s="1"/>
  <c r="F1" i="8"/>
  <c r="D15" i="8"/>
  <c r="D16" i="8"/>
  <c r="H1" i="9" s="1"/>
  <c r="D21" i="8"/>
  <c r="D1" i="8"/>
  <c r="C16" i="8"/>
  <c r="D1" i="9" s="1"/>
  <c r="C1" i="8"/>
  <c r="E1" i="8"/>
  <c r="G1" i="8"/>
  <c r="I1" i="8"/>
  <c r="O1" i="8"/>
  <c r="P1" i="8"/>
  <c r="E16" i="8"/>
  <c r="J1" i="9" s="1"/>
  <c r="G16" i="8"/>
  <c r="R1" i="9" s="1"/>
  <c r="I16" i="8"/>
  <c r="Z1" i="9" s="1"/>
  <c r="O16" i="8"/>
  <c r="AX1" i="9" s="1"/>
  <c r="P16" i="8"/>
  <c r="BB1" i="9" s="1"/>
  <c r="B2" i="8"/>
  <c r="B2" i="9" s="1"/>
  <c r="B3" i="8"/>
  <c r="B3" i="9" s="1"/>
  <c r="B4" i="8"/>
  <c r="B4" i="9" s="1"/>
  <c r="B5" i="8"/>
  <c r="B5" i="9" s="1"/>
  <c r="B6" i="8"/>
  <c r="B6" i="9" s="1"/>
  <c r="B7" i="8"/>
  <c r="B7" i="9" s="1"/>
  <c r="B8" i="8"/>
  <c r="B8" i="9" s="1"/>
  <c r="B9" i="8"/>
  <c r="B9" i="9" s="1"/>
  <c r="B10" i="8"/>
  <c r="B10" i="9" s="1"/>
  <c r="B11" i="8"/>
  <c r="B11" i="9" s="1"/>
  <c r="B12" i="8"/>
  <c r="B12" i="9" s="1"/>
  <c r="B15" i="8"/>
  <c r="B13" i="9" s="1"/>
  <c r="B21" i="8"/>
  <c r="B14" i="9" s="1"/>
  <c r="B1" i="8"/>
  <c r="B20" i="6"/>
  <c r="B20" i="8" s="1"/>
  <c r="B19" i="6"/>
  <c r="B19" i="8" s="1"/>
  <c r="B18" i="6"/>
  <c r="B18" i="8" s="1"/>
  <c r="B17" i="6"/>
  <c r="B17" i="8" s="1"/>
  <c r="T12" i="6"/>
  <c r="L12" i="8" s="1"/>
  <c r="AN12" i="9" s="1"/>
  <c r="S12" i="6"/>
  <c r="Q12" i="8" s="1"/>
  <c r="BH12" i="9" s="1"/>
  <c r="R12" i="6"/>
  <c r="K12" i="8" s="1"/>
  <c r="AJ12" i="9" s="1"/>
  <c r="Q12" i="6"/>
  <c r="J12" i="8" s="1"/>
  <c r="AF12" i="9" s="1"/>
  <c r="P12" i="6"/>
  <c r="P12" i="8" s="1"/>
  <c r="BD12" i="9" s="1"/>
  <c r="O12" i="6"/>
  <c r="O12" i="8" s="1"/>
  <c r="AZ12" i="9" s="1"/>
  <c r="N12" i="6"/>
  <c r="M12" i="6"/>
  <c r="D12" i="8" s="1"/>
  <c r="L12" i="6"/>
  <c r="C12" i="8" s="1"/>
  <c r="F12" i="9" s="1"/>
  <c r="K12" i="6"/>
  <c r="S12" i="8" s="1"/>
  <c r="BP12" i="9" s="1"/>
  <c r="J12" i="6"/>
  <c r="H12" i="8" s="1"/>
  <c r="X12" i="9" s="1"/>
  <c r="I12" i="6"/>
  <c r="I12" i="8" s="1"/>
  <c r="AB12" i="9" s="1"/>
  <c r="H12" i="6"/>
  <c r="F12" i="8" s="1"/>
  <c r="P12" i="9" s="1"/>
  <c r="G12" i="6"/>
  <c r="G12" i="8" s="1"/>
  <c r="T12" i="9" s="1"/>
  <c r="F12" i="6"/>
  <c r="N12" i="8" s="1"/>
  <c r="AV12" i="9" s="1"/>
  <c r="E12" i="6"/>
  <c r="E12" i="8" s="1"/>
  <c r="L12" i="9" s="1"/>
  <c r="D12" i="6"/>
  <c r="M12" i="8" s="1"/>
  <c r="AR12" i="9" s="1"/>
  <c r="C12" i="6"/>
  <c r="R12" i="8" s="1"/>
  <c r="BL12" i="9" s="1"/>
  <c r="T11" i="6"/>
  <c r="L11" i="8" s="1"/>
  <c r="AN11" i="9" s="1"/>
  <c r="S11" i="6"/>
  <c r="Q11" i="8" s="1"/>
  <c r="BH11" i="9" s="1"/>
  <c r="R11" i="6"/>
  <c r="K11" i="8" s="1"/>
  <c r="AJ11" i="9" s="1"/>
  <c r="Q11" i="6"/>
  <c r="J11" i="8" s="1"/>
  <c r="AF11" i="9" s="1"/>
  <c r="P11" i="6"/>
  <c r="P11" i="8" s="1"/>
  <c r="BD11" i="9" s="1"/>
  <c r="O11" i="6"/>
  <c r="O11" i="8" s="1"/>
  <c r="AZ11" i="9" s="1"/>
  <c r="N11" i="6"/>
  <c r="M11" i="6"/>
  <c r="D11" i="8" s="1"/>
  <c r="L11" i="6"/>
  <c r="C11" i="8" s="1"/>
  <c r="F11" i="9" s="1"/>
  <c r="K11" i="6"/>
  <c r="S11" i="8" s="1"/>
  <c r="BP11" i="9" s="1"/>
  <c r="J11" i="6"/>
  <c r="H11" i="8" s="1"/>
  <c r="X11" i="9" s="1"/>
  <c r="I11" i="6"/>
  <c r="I11" i="8" s="1"/>
  <c r="AB11" i="9" s="1"/>
  <c r="H11" i="6"/>
  <c r="F11" i="8" s="1"/>
  <c r="P11" i="9" s="1"/>
  <c r="G11" i="6"/>
  <c r="G11" i="8" s="1"/>
  <c r="T11" i="9" s="1"/>
  <c r="F11" i="6"/>
  <c r="N11" i="8" s="1"/>
  <c r="AV11" i="9" s="1"/>
  <c r="E11" i="6"/>
  <c r="E11" i="8" s="1"/>
  <c r="L11" i="9" s="1"/>
  <c r="D11" i="6"/>
  <c r="M11" i="8" s="1"/>
  <c r="AR11" i="9" s="1"/>
  <c r="C11" i="6"/>
  <c r="R11" i="8" s="1"/>
  <c r="BL11" i="9" s="1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T5" i="6"/>
  <c r="S5" i="6"/>
  <c r="R5" i="6"/>
  <c r="Q5" i="6"/>
  <c r="P5" i="6"/>
  <c r="P20" i="6" s="1"/>
  <c r="P20" i="8" s="1"/>
  <c r="O5" i="6"/>
  <c r="N5" i="6"/>
  <c r="N20" i="6" s="1"/>
  <c r="M5" i="6"/>
  <c r="L5" i="6"/>
  <c r="K5" i="6"/>
  <c r="K20" i="6" s="1"/>
  <c r="S20" i="8" s="1"/>
  <c r="J5" i="6"/>
  <c r="I5" i="6"/>
  <c r="H5" i="6"/>
  <c r="G5" i="6"/>
  <c r="F5" i="6"/>
  <c r="E5" i="6"/>
  <c r="E20" i="6" s="1"/>
  <c r="E20" i="8" s="1"/>
  <c r="D5" i="6"/>
  <c r="C5" i="6"/>
  <c r="T4" i="6"/>
  <c r="S4" i="6"/>
  <c r="R4" i="6"/>
  <c r="Q4" i="6"/>
  <c r="P4" i="6"/>
  <c r="O4" i="6"/>
  <c r="N4" i="6"/>
  <c r="N19" i="6" s="1"/>
  <c r="M4" i="6"/>
  <c r="L4" i="6"/>
  <c r="L19" i="6" s="1"/>
  <c r="C19" i="8" s="1"/>
  <c r="K4" i="6"/>
  <c r="J4" i="6"/>
  <c r="I4" i="6"/>
  <c r="H4" i="6"/>
  <c r="G4" i="6"/>
  <c r="G19" i="6" s="1"/>
  <c r="G19" i="8" s="1"/>
  <c r="F4" i="6"/>
  <c r="E4" i="6"/>
  <c r="D4" i="6"/>
  <c r="C4" i="6"/>
  <c r="T3" i="6"/>
  <c r="S3" i="6"/>
  <c r="S18" i="6" s="1"/>
  <c r="Q18" i="8" s="1"/>
  <c r="R3" i="6"/>
  <c r="R18" i="6" s="1"/>
  <c r="K18" i="8" s="1"/>
  <c r="Q3" i="6"/>
  <c r="P3" i="6"/>
  <c r="O3" i="6"/>
  <c r="N3" i="6"/>
  <c r="N18" i="6" s="1"/>
  <c r="M3" i="6"/>
  <c r="M18" i="6" s="1"/>
  <c r="D18" i="8" s="1"/>
  <c r="L3" i="6"/>
  <c r="K3" i="6"/>
  <c r="J3" i="6"/>
  <c r="J18" i="6" s="1"/>
  <c r="H18" i="8" s="1"/>
  <c r="I3" i="6"/>
  <c r="I18" i="6" s="1"/>
  <c r="I18" i="8" s="1"/>
  <c r="H3" i="6"/>
  <c r="G3" i="6"/>
  <c r="F3" i="6"/>
  <c r="E3" i="6"/>
  <c r="D3" i="6"/>
  <c r="D18" i="6" s="1"/>
  <c r="M18" i="8" s="1"/>
  <c r="C3" i="6"/>
  <c r="T2" i="6"/>
  <c r="L2" i="8" s="1"/>
  <c r="AN2" i="9" s="1"/>
  <c r="S2" i="6"/>
  <c r="Q2" i="8" s="1"/>
  <c r="BH2" i="9" s="1"/>
  <c r="R2" i="6"/>
  <c r="K2" i="8" s="1"/>
  <c r="AJ2" i="9" s="1"/>
  <c r="Q2" i="6"/>
  <c r="P2" i="6"/>
  <c r="P2" i="8" s="1"/>
  <c r="BD2" i="9" s="1"/>
  <c r="O2" i="6"/>
  <c r="O17" i="6" s="1"/>
  <c r="O17" i="8" s="1"/>
  <c r="N2" i="6"/>
  <c r="N17" i="6" s="1"/>
  <c r="M2" i="6"/>
  <c r="L2" i="6"/>
  <c r="C2" i="8" s="1"/>
  <c r="F2" i="9" s="1"/>
  <c r="K2" i="6"/>
  <c r="S2" i="8" s="1"/>
  <c r="BP2" i="9" s="1"/>
  <c r="J2" i="6"/>
  <c r="H2" i="8" s="1"/>
  <c r="X2" i="9" s="1"/>
  <c r="I2" i="6"/>
  <c r="I2" i="8" s="1"/>
  <c r="AB2" i="9" s="1"/>
  <c r="H2" i="6"/>
  <c r="G2" i="6"/>
  <c r="G2" i="8" s="1"/>
  <c r="T2" i="9" s="1"/>
  <c r="F2" i="6"/>
  <c r="E2" i="6"/>
  <c r="D2" i="6"/>
  <c r="C2" i="6"/>
  <c r="E2" i="4"/>
  <c r="E17" i="4" s="1"/>
  <c r="F2" i="4"/>
  <c r="G2" i="4"/>
  <c r="H2" i="4"/>
  <c r="I2" i="4"/>
  <c r="I17" i="4" s="1"/>
  <c r="J2" i="4"/>
  <c r="K2" i="4"/>
  <c r="K17" i="4" s="1"/>
  <c r="L2" i="4"/>
  <c r="L17" i="4" s="1"/>
  <c r="M2" i="4"/>
  <c r="M17" i="4" s="1"/>
  <c r="N2" i="4"/>
  <c r="O2" i="4"/>
  <c r="O17" i="4" s="1"/>
  <c r="P2" i="4"/>
  <c r="P17" i="4" s="1"/>
  <c r="Q2" i="4"/>
  <c r="Q17" i="4" s="1"/>
  <c r="R2" i="4"/>
  <c r="S2" i="4"/>
  <c r="S17" i="4" s="1"/>
  <c r="T2" i="4"/>
  <c r="T17" i="4" s="1"/>
  <c r="U2" i="4"/>
  <c r="U17" i="4" s="1"/>
  <c r="V2" i="4"/>
  <c r="W2" i="4"/>
  <c r="X2" i="4"/>
  <c r="X17" i="4" s="1"/>
  <c r="Y2" i="4"/>
  <c r="Y17" i="4" s="1"/>
  <c r="Z2" i="4"/>
  <c r="AA2" i="4"/>
  <c r="AA17" i="4" s="1"/>
  <c r="AB2" i="4"/>
  <c r="AB17" i="4" s="1"/>
  <c r="AC2" i="4"/>
  <c r="AC17" i="4" s="1"/>
  <c r="AD2" i="4"/>
  <c r="AE2" i="4"/>
  <c r="AE17" i="4" s="1"/>
  <c r="AF2" i="4"/>
  <c r="AF17" i="4" s="1"/>
  <c r="AG2" i="4"/>
  <c r="AG17" i="4" s="1"/>
  <c r="AH2" i="4"/>
  <c r="AI2" i="4"/>
  <c r="AI17" i="4" s="1"/>
  <c r="AJ2" i="4"/>
  <c r="AJ17" i="4" s="1"/>
  <c r="AK2" i="4"/>
  <c r="AK17" i="4" s="1"/>
  <c r="AL2" i="4"/>
  <c r="AM2" i="4"/>
  <c r="AN2" i="4"/>
  <c r="AN17" i="4" s="1"/>
  <c r="AO2" i="4"/>
  <c r="AO17" i="4" s="1"/>
  <c r="AP2" i="4"/>
  <c r="AQ2" i="4"/>
  <c r="AQ17" i="4" s="1"/>
  <c r="AR2" i="4"/>
  <c r="AR17" i="4" s="1"/>
  <c r="AS2" i="4"/>
  <c r="AS17" i="4" s="1"/>
  <c r="AT2" i="4"/>
  <c r="AU2" i="4"/>
  <c r="AU17" i="4" s="1"/>
  <c r="AV2" i="4"/>
  <c r="AV17" i="4" s="1"/>
  <c r="AW2" i="4"/>
  <c r="AW17" i="4" s="1"/>
  <c r="AX2" i="4"/>
  <c r="AY2" i="4"/>
  <c r="AY17" i="4" s="1"/>
  <c r="AZ2" i="4"/>
  <c r="AZ17" i="4" s="1"/>
  <c r="BA2" i="4"/>
  <c r="BA17" i="4" s="1"/>
  <c r="BB2" i="4"/>
  <c r="BC2" i="4"/>
  <c r="BD2" i="4"/>
  <c r="BD17" i="4" s="1"/>
  <c r="BE2" i="4"/>
  <c r="BE17" i="4" s="1"/>
  <c r="BF2" i="4"/>
  <c r="BG2" i="4"/>
  <c r="BG17" i="4" s="1"/>
  <c r="BH2" i="4"/>
  <c r="BH17" i="4" s="1"/>
  <c r="BI2" i="4"/>
  <c r="BI17" i="4" s="1"/>
  <c r="BJ2" i="4"/>
  <c r="BK2" i="4"/>
  <c r="BK17" i="4" s="1"/>
  <c r="BL2" i="4"/>
  <c r="BL17" i="4" s="1"/>
  <c r="BM2" i="4"/>
  <c r="BM17" i="4" s="1"/>
  <c r="BN2" i="4"/>
  <c r="BO2" i="4"/>
  <c r="BO17" i="4" s="1"/>
  <c r="BP2" i="4"/>
  <c r="BQ2" i="4"/>
  <c r="BQ17" i="4" s="1"/>
  <c r="BR2" i="4"/>
  <c r="BS2" i="4"/>
  <c r="BT2" i="4"/>
  <c r="BT17" i="4" s="1"/>
  <c r="BU2" i="4"/>
  <c r="BU17" i="4" s="1"/>
  <c r="BV2" i="4"/>
  <c r="BW2" i="4"/>
  <c r="BW17" i="4" s="1"/>
  <c r="BX2" i="4"/>
  <c r="BX17" i="4" s="1"/>
  <c r="BY2" i="4"/>
  <c r="BY17" i="4" s="1"/>
  <c r="BZ2" i="4"/>
  <c r="CA2" i="4"/>
  <c r="CA17" i="4" s="1"/>
  <c r="E3" i="4"/>
  <c r="E18" i="4" s="1"/>
  <c r="F3" i="4"/>
  <c r="F18" i="4" s="1"/>
  <c r="G3" i="4"/>
  <c r="H3" i="4"/>
  <c r="I3" i="4"/>
  <c r="J3" i="4"/>
  <c r="J18" i="4" s="1"/>
  <c r="K3" i="4"/>
  <c r="L3" i="4"/>
  <c r="L18" i="4" s="1"/>
  <c r="M3" i="4"/>
  <c r="M18" i="4" s="1"/>
  <c r="N3" i="4"/>
  <c r="N18" i="4" s="1"/>
  <c r="O3" i="4"/>
  <c r="P3" i="4"/>
  <c r="P18" i="4" s="1"/>
  <c r="Q3" i="4"/>
  <c r="R3" i="4"/>
  <c r="R18" i="4" s="1"/>
  <c r="S3" i="4"/>
  <c r="T3" i="4"/>
  <c r="T18" i="4" s="1"/>
  <c r="U3" i="4"/>
  <c r="U18" i="4" s="1"/>
  <c r="V3" i="4"/>
  <c r="V18" i="4" s="1"/>
  <c r="W3" i="4"/>
  <c r="X3" i="4"/>
  <c r="Y3" i="4"/>
  <c r="Y18" i="4" s="1"/>
  <c r="Z3" i="4"/>
  <c r="Z18" i="4" s="1"/>
  <c r="AA3" i="4"/>
  <c r="AB3" i="4"/>
  <c r="AB18" i="4" s="1"/>
  <c r="AC3" i="4"/>
  <c r="AC18" i="4" s="1"/>
  <c r="AD3" i="4"/>
  <c r="AD18" i="4" s="1"/>
  <c r="AE3" i="4"/>
  <c r="AF3" i="4"/>
  <c r="AF18" i="4" s="1"/>
  <c r="AG3" i="4"/>
  <c r="AG18" i="4" s="1"/>
  <c r="AH3" i="4"/>
  <c r="AH18" i="4" s="1"/>
  <c r="AI3" i="4"/>
  <c r="AJ3" i="4"/>
  <c r="AJ18" i="4" s="1"/>
  <c r="AK3" i="4"/>
  <c r="AK18" i="4" s="1"/>
  <c r="AL3" i="4"/>
  <c r="AL18" i="4" s="1"/>
  <c r="AM3" i="4"/>
  <c r="AN3" i="4"/>
  <c r="AO3" i="4"/>
  <c r="AP3" i="4"/>
  <c r="AP18" i="4" s="1"/>
  <c r="AQ3" i="4"/>
  <c r="AR3" i="4"/>
  <c r="AR18" i="4" s="1"/>
  <c r="AS3" i="4"/>
  <c r="AS18" i="4" s="1"/>
  <c r="AT3" i="4"/>
  <c r="AT18" i="4" s="1"/>
  <c r="AU3" i="4"/>
  <c r="AV3" i="4"/>
  <c r="AV18" i="4" s="1"/>
  <c r="AW3" i="4"/>
  <c r="AW18" i="4" s="1"/>
  <c r="AX3" i="4"/>
  <c r="AX18" i="4" s="1"/>
  <c r="AY3" i="4"/>
  <c r="AZ3" i="4"/>
  <c r="BA3" i="4"/>
  <c r="BA18" i="4" s="1"/>
  <c r="BB3" i="4"/>
  <c r="BB18" i="4" s="1"/>
  <c r="BC3" i="4"/>
  <c r="BD3" i="4"/>
  <c r="BE3" i="4"/>
  <c r="BE18" i="4" s="1"/>
  <c r="BF3" i="4"/>
  <c r="BF18" i="4" s="1"/>
  <c r="BG3" i="4"/>
  <c r="BH3" i="4"/>
  <c r="BH18" i="4" s="1"/>
  <c r="BI3" i="4"/>
  <c r="BI18" i="4" s="1"/>
  <c r="BJ3" i="4"/>
  <c r="BJ18" i="4" s="1"/>
  <c r="BK3" i="4"/>
  <c r="BL3" i="4"/>
  <c r="BL18" i="4" s="1"/>
  <c r="BM3" i="4"/>
  <c r="BM18" i="4" s="1"/>
  <c r="BN3" i="4"/>
  <c r="BN18" i="4" s="1"/>
  <c r="BO3" i="4"/>
  <c r="BP3" i="4"/>
  <c r="BP18" i="4" s="1"/>
  <c r="BQ3" i="4"/>
  <c r="BQ18" i="4" s="1"/>
  <c r="BR3" i="4"/>
  <c r="BR18" i="4" s="1"/>
  <c r="BS3" i="4"/>
  <c r="BT3" i="4"/>
  <c r="BU3" i="4"/>
  <c r="BU18" i="4" s="1"/>
  <c r="BV3" i="4"/>
  <c r="BV18" i="4" s="1"/>
  <c r="BW3" i="4"/>
  <c r="BX3" i="4"/>
  <c r="BX18" i="4" s="1"/>
  <c r="BY3" i="4"/>
  <c r="BY18" i="4" s="1"/>
  <c r="BZ3" i="4"/>
  <c r="BZ18" i="4" s="1"/>
  <c r="CA3" i="4"/>
  <c r="E4" i="4"/>
  <c r="E19" i="4" s="1"/>
  <c r="F4" i="4"/>
  <c r="F19" i="4" s="1"/>
  <c r="G4" i="4"/>
  <c r="G19" i="4" s="1"/>
  <c r="H4" i="4"/>
  <c r="I4" i="4"/>
  <c r="I19" i="4" s="1"/>
  <c r="J4" i="4"/>
  <c r="J19" i="4" s="1"/>
  <c r="K4" i="4"/>
  <c r="K19" i="4" s="1"/>
  <c r="L4" i="4"/>
  <c r="M4" i="4"/>
  <c r="M19" i="4" s="1"/>
  <c r="N4" i="4"/>
  <c r="N19" i="4" s="1"/>
  <c r="O4" i="4"/>
  <c r="O19" i="4" s="1"/>
  <c r="P4" i="4"/>
  <c r="Q4" i="4"/>
  <c r="Q19" i="4" s="1"/>
  <c r="R4" i="4"/>
  <c r="R19" i="4" s="1"/>
  <c r="S4" i="4"/>
  <c r="S19" i="4" s="1"/>
  <c r="T4" i="4"/>
  <c r="U4" i="4"/>
  <c r="U19" i="4" s="1"/>
  <c r="V4" i="4"/>
  <c r="V19" i="4" s="1"/>
  <c r="W4" i="4"/>
  <c r="W19" i="4" s="1"/>
  <c r="X4" i="4"/>
  <c r="Y4" i="4"/>
  <c r="Y19" i="4" s="1"/>
  <c r="Z4" i="4"/>
  <c r="Z19" i="4" s="1"/>
  <c r="AA4" i="4"/>
  <c r="AA19" i="4" s="1"/>
  <c r="AB4" i="4"/>
  <c r="AC4" i="4"/>
  <c r="AC19" i="4" s="1"/>
  <c r="AD4" i="4"/>
  <c r="AE4" i="4"/>
  <c r="AE19" i="4" s="1"/>
  <c r="AF4" i="4"/>
  <c r="AG4" i="4"/>
  <c r="AG19" i="4" s="1"/>
  <c r="AH4" i="4"/>
  <c r="AH19" i="4" s="1"/>
  <c r="AI4" i="4"/>
  <c r="AI19" i="4" s="1"/>
  <c r="AJ4" i="4"/>
  <c r="AK4" i="4"/>
  <c r="AK19" i="4" s="1"/>
  <c r="AL4" i="4"/>
  <c r="AL19" i="4" s="1"/>
  <c r="AM4" i="4"/>
  <c r="AM19" i="4" s="1"/>
  <c r="AN4" i="4"/>
  <c r="AO4" i="4"/>
  <c r="AO19" i="4" s="1"/>
  <c r="AP4" i="4"/>
  <c r="AP19" i="4" s="1"/>
  <c r="AQ4" i="4"/>
  <c r="AQ19" i="4" s="1"/>
  <c r="AR4" i="4"/>
  <c r="AS4" i="4"/>
  <c r="AS19" i="4" s="1"/>
  <c r="AT4" i="4"/>
  <c r="AT19" i="4" s="1"/>
  <c r="AU4" i="4"/>
  <c r="AU19" i="4" s="1"/>
  <c r="AV4" i="4"/>
  <c r="AW4" i="4"/>
  <c r="AW19" i="4" s="1"/>
  <c r="AX4" i="4"/>
  <c r="AX19" i="4" s="1"/>
  <c r="AY4" i="4"/>
  <c r="AY19" i="4" s="1"/>
  <c r="AZ4" i="4"/>
  <c r="BA4" i="4"/>
  <c r="BA19" i="4" s="1"/>
  <c r="BB4" i="4"/>
  <c r="BB19" i="4" s="1"/>
  <c r="BC4" i="4"/>
  <c r="BC19" i="4" s="1"/>
  <c r="BD4" i="4"/>
  <c r="BE4" i="4"/>
  <c r="BE19" i="4" s="1"/>
  <c r="BF4" i="4"/>
  <c r="BF19" i="4" s="1"/>
  <c r="BG4" i="4"/>
  <c r="BG19" i="4" s="1"/>
  <c r="BH4" i="4"/>
  <c r="BI4" i="4"/>
  <c r="BI19" i="4" s="1"/>
  <c r="BJ4" i="4"/>
  <c r="BJ19" i="4" s="1"/>
  <c r="BK4" i="4"/>
  <c r="BK19" i="4" s="1"/>
  <c r="BL4" i="4"/>
  <c r="BM4" i="4"/>
  <c r="BM19" i="4" s="1"/>
  <c r="BN4" i="4"/>
  <c r="BN19" i="4" s="1"/>
  <c r="BO4" i="4"/>
  <c r="BO19" i="4" s="1"/>
  <c r="BP4" i="4"/>
  <c r="BQ4" i="4"/>
  <c r="BQ19" i="4" s="1"/>
  <c r="BR4" i="4"/>
  <c r="BR19" i="4" s="1"/>
  <c r="BS4" i="4"/>
  <c r="BS19" i="4" s="1"/>
  <c r="BT4" i="4"/>
  <c r="BU4" i="4"/>
  <c r="BU19" i="4" s="1"/>
  <c r="BV4" i="4"/>
  <c r="BV19" i="4" s="1"/>
  <c r="BW4" i="4"/>
  <c r="BW19" i="4" s="1"/>
  <c r="BX4" i="4"/>
  <c r="BY4" i="4"/>
  <c r="BY19" i="4" s="1"/>
  <c r="BZ4" i="4"/>
  <c r="BZ19" i="4" s="1"/>
  <c r="CA4" i="4"/>
  <c r="CA19" i="4" s="1"/>
  <c r="E5" i="4"/>
  <c r="F5" i="4"/>
  <c r="F20" i="4" s="1"/>
  <c r="G5" i="4"/>
  <c r="G20" i="4" s="1"/>
  <c r="H5" i="4"/>
  <c r="H20" i="4" s="1"/>
  <c r="I5" i="4"/>
  <c r="J5" i="4"/>
  <c r="J20" i="4" s="1"/>
  <c r="K5" i="4"/>
  <c r="K20" i="4" s="1"/>
  <c r="L5" i="4"/>
  <c r="L20" i="4" s="1"/>
  <c r="M5" i="4"/>
  <c r="N5" i="4"/>
  <c r="N20" i="4" s="1"/>
  <c r="O5" i="4"/>
  <c r="O20" i="4" s="1"/>
  <c r="P5" i="4"/>
  <c r="P20" i="4" s="1"/>
  <c r="Q5" i="4"/>
  <c r="R5" i="4"/>
  <c r="R20" i="4" s="1"/>
  <c r="S5" i="4"/>
  <c r="S20" i="4" s="1"/>
  <c r="T5" i="4"/>
  <c r="T20" i="4" s="1"/>
  <c r="U5" i="4"/>
  <c r="V5" i="4"/>
  <c r="W5" i="4"/>
  <c r="W20" i="4" s="1"/>
  <c r="X5" i="4"/>
  <c r="X20" i="4" s="1"/>
  <c r="Y5" i="4"/>
  <c r="Z5" i="4"/>
  <c r="Z20" i="4" s="1"/>
  <c r="AA5" i="4"/>
  <c r="AA20" i="4" s="1"/>
  <c r="AB5" i="4"/>
  <c r="AB20" i="4" s="1"/>
  <c r="AC5" i="4"/>
  <c r="AD5" i="4"/>
  <c r="AD20" i="4" s="1"/>
  <c r="AE5" i="4"/>
  <c r="AE20" i="4" s="1"/>
  <c r="AF5" i="4"/>
  <c r="AF20" i="4" s="1"/>
  <c r="AG5" i="4"/>
  <c r="AH5" i="4"/>
  <c r="AH20" i="4" s="1"/>
  <c r="AI5" i="4"/>
  <c r="AI20" i="4" s="1"/>
  <c r="AJ5" i="4"/>
  <c r="AJ20" i="4" s="1"/>
  <c r="AK5" i="4"/>
  <c r="AL5" i="4"/>
  <c r="AL20" i="4" s="1"/>
  <c r="AM5" i="4"/>
  <c r="AM20" i="4" s="1"/>
  <c r="AN5" i="4"/>
  <c r="AN20" i="4" s="1"/>
  <c r="AO5" i="4"/>
  <c r="AP5" i="4"/>
  <c r="AP20" i="4" s="1"/>
  <c r="AQ5" i="4"/>
  <c r="AQ20" i="4" s="1"/>
  <c r="AR5" i="4"/>
  <c r="AR20" i="4" s="1"/>
  <c r="AS5" i="4"/>
  <c r="AT5" i="4"/>
  <c r="AT20" i="4" s="1"/>
  <c r="AU5" i="4"/>
  <c r="AU20" i="4" s="1"/>
  <c r="AV5" i="4"/>
  <c r="AV20" i="4" s="1"/>
  <c r="AW5" i="4"/>
  <c r="AX5" i="4"/>
  <c r="AX20" i="4" s="1"/>
  <c r="AY5" i="4"/>
  <c r="AY20" i="4" s="1"/>
  <c r="AZ5" i="4"/>
  <c r="AZ20" i="4" s="1"/>
  <c r="BA5" i="4"/>
  <c r="BB5" i="4"/>
  <c r="BB20" i="4" s="1"/>
  <c r="BC5" i="4"/>
  <c r="BC20" i="4" s="1"/>
  <c r="BD5" i="4"/>
  <c r="BD20" i="4" s="1"/>
  <c r="BE5" i="4"/>
  <c r="BF5" i="4"/>
  <c r="BF20" i="4" s="1"/>
  <c r="BG5" i="4"/>
  <c r="BG20" i="4" s="1"/>
  <c r="BH5" i="4"/>
  <c r="BH20" i="4" s="1"/>
  <c r="BI5" i="4"/>
  <c r="BJ5" i="4"/>
  <c r="BJ20" i="4" s="1"/>
  <c r="BK5" i="4"/>
  <c r="BK20" i="4" s="1"/>
  <c r="BL5" i="4"/>
  <c r="BL20" i="4" s="1"/>
  <c r="BM5" i="4"/>
  <c r="BN5" i="4"/>
  <c r="BN20" i="4" s="1"/>
  <c r="BO5" i="4"/>
  <c r="BO20" i="4" s="1"/>
  <c r="BP5" i="4"/>
  <c r="BP20" i="4" s="1"/>
  <c r="BQ5" i="4"/>
  <c r="BR5" i="4"/>
  <c r="BS5" i="4"/>
  <c r="BS20" i="4" s="1"/>
  <c r="BT5" i="4"/>
  <c r="BT20" i="4" s="1"/>
  <c r="BU5" i="4"/>
  <c r="BV5" i="4"/>
  <c r="BV20" i="4" s="1"/>
  <c r="BW5" i="4"/>
  <c r="BW20" i="4" s="1"/>
  <c r="BX5" i="4"/>
  <c r="BX20" i="4" s="1"/>
  <c r="BY5" i="4"/>
  <c r="BZ5" i="4"/>
  <c r="BZ20" i="4" s="1"/>
  <c r="CA5" i="4"/>
  <c r="CA20" i="4" s="1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D3" i="4"/>
  <c r="D18" i="4" s="1"/>
  <c r="D4" i="4"/>
  <c r="D19" i="4" s="1"/>
  <c r="D5" i="4"/>
  <c r="D20" i="4" s="1"/>
  <c r="D6" i="4"/>
  <c r="D7" i="4"/>
  <c r="D8" i="4"/>
  <c r="D9" i="4"/>
  <c r="D10" i="4"/>
  <c r="D11" i="4"/>
  <c r="D12" i="4"/>
  <c r="D2" i="4"/>
  <c r="D17" i="4" s="1"/>
  <c r="BY20" i="4"/>
  <c r="BU20" i="4"/>
  <c r="BR20" i="4"/>
  <c r="BQ20" i="4"/>
  <c r="BM20" i="4"/>
  <c r="BI20" i="4"/>
  <c r="BE20" i="4"/>
  <c r="BA20" i="4"/>
  <c r="AW20" i="4"/>
  <c r="AS20" i="4"/>
  <c r="AO20" i="4"/>
  <c r="AK20" i="4"/>
  <c r="AG20" i="4"/>
  <c r="AC20" i="4"/>
  <c r="Y20" i="4"/>
  <c r="V20" i="4"/>
  <c r="U20" i="4"/>
  <c r="Q20" i="4"/>
  <c r="M20" i="4"/>
  <c r="I20" i="4"/>
  <c r="E20" i="4"/>
  <c r="C20" i="4"/>
  <c r="B20" i="4"/>
  <c r="BX19" i="4"/>
  <c r="BT19" i="4"/>
  <c r="BP19" i="4"/>
  <c r="BL19" i="4"/>
  <c r="BH19" i="4"/>
  <c r="BD19" i="4"/>
  <c r="AZ19" i="4"/>
  <c r="AV19" i="4"/>
  <c r="AR19" i="4"/>
  <c r="AN19" i="4"/>
  <c r="AJ19" i="4"/>
  <c r="AF19" i="4"/>
  <c r="AD19" i="4"/>
  <c r="AB19" i="4"/>
  <c r="X19" i="4"/>
  <c r="T19" i="4"/>
  <c r="P19" i="4"/>
  <c r="L19" i="4"/>
  <c r="H19" i="4"/>
  <c r="C19" i="4"/>
  <c r="B19" i="4"/>
  <c r="CA18" i="4"/>
  <c r="BW18" i="4"/>
  <c r="BT18" i="4"/>
  <c r="BS18" i="4"/>
  <c r="BO18" i="4"/>
  <c r="BK18" i="4"/>
  <c r="BG18" i="4"/>
  <c r="BD18" i="4"/>
  <c r="BC18" i="4"/>
  <c r="AY18" i="4"/>
  <c r="AU18" i="4"/>
  <c r="AQ18" i="4"/>
  <c r="AN18" i="4"/>
  <c r="AM18" i="4"/>
  <c r="AI18" i="4"/>
  <c r="AE18" i="4"/>
  <c r="AA18" i="4"/>
  <c r="X18" i="4"/>
  <c r="W18" i="4"/>
  <c r="S18" i="4"/>
  <c r="O18" i="4"/>
  <c r="K18" i="4"/>
  <c r="H18" i="4"/>
  <c r="G18" i="4"/>
  <c r="C18" i="4"/>
  <c r="B18" i="4"/>
  <c r="BZ17" i="4"/>
  <c r="BV17" i="4"/>
  <c r="BS17" i="4"/>
  <c r="BR17" i="4"/>
  <c r="BN17" i="4"/>
  <c r="BJ17" i="4"/>
  <c r="BF17" i="4"/>
  <c r="BC17" i="4"/>
  <c r="BB17" i="4"/>
  <c r="AX17" i="4"/>
  <c r="AT17" i="4"/>
  <c r="AP17" i="4"/>
  <c r="AM17" i="4"/>
  <c r="AL17" i="4"/>
  <c r="AH17" i="4"/>
  <c r="AD17" i="4"/>
  <c r="Z17" i="4"/>
  <c r="W17" i="4"/>
  <c r="V17" i="4"/>
  <c r="R17" i="4"/>
  <c r="N17" i="4"/>
  <c r="J17" i="4"/>
  <c r="G17" i="4"/>
  <c r="F17" i="4"/>
  <c r="C17" i="4"/>
  <c r="B17" i="4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AM21" i="1" a="1"/>
  <c r="AM21" i="1" s="1"/>
  <c r="B18" i="1"/>
  <c r="B19" i="1"/>
  <c r="B20" i="1"/>
  <c r="B17" i="1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L20" i="2"/>
  <c r="M20" i="2"/>
  <c r="B18" i="2"/>
  <c r="B19" i="2"/>
  <c r="B20" i="2"/>
  <c r="B17" i="2"/>
  <c r="BP15" i="2" a="1"/>
  <c r="BP15" i="2" s="1"/>
  <c r="AL13" i="9" s="1"/>
  <c r="BG15" i="2" a="1"/>
  <c r="BG15" i="2" s="1"/>
  <c r="BF13" i="9" s="1"/>
  <c r="BA15" i="2" a="1"/>
  <c r="BA15" i="2" s="1"/>
  <c r="AH13" i="9" s="1"/>
  <c r="AZ15" i="2" a="1"/>
  <c r="AZ15" i="2" s="1"/>
  <c r="AD13" i="9" s="1"/>
  <c r="AO15" i="2" a="1"/>
  <c r="AO15" i="2" s="1"/>
  <c r="BB13" i="9" s="1"/>
  <c r="AM15" i="2" a="1"/>
  <c r="AM15" i="2" s="1"/>
  <c r="AX13" i="9" s="1"/>
  <c r="AD15" i="2" a="1"/>
  <c r="AD15" i="2" s="1"/>
  <c r="D13" i="9" s="1"/>
  <c r="Z15" i="2" a="1"/>
  <c r="Z15" i="2" s="1"/>
  <c r="BN13" i="9" s="1"/>
  <c r="R15" i="2" a="1"/>
  <c r="R15" i="2" s="1"/>
  <c r="Q15" i="2" a="1"/>
  <c r="Q15" i="2" s="1"/>
  <c r="P15" i="2" a="1"/>
  <c r="P15" i="2" s="1"/>
  <c r="N13" i="9" s="1"/>
  <c r="O15" i="2" a="1"/>
  <c r="O15" i="2" s="1"/>
  <c r="R13" i="9" s="1"/>
  <c r="I15" i="2" a="1"/>
  <c r="I15" i="2" s="1"/>
  <c r="AT13" i="9" s="1"/>
  <c r="H15" i="2" a="1"/>
  <c r="H15" i="2" s="1"/>
  <c r="J13" i="9" s="1"/>
  <c r="F15" i="2" a="1"/>
  <c r="F15" i="2" s="1"/>
  <c r="AP13" i="9" s="1"/>
  <c r="D15" i="2" a="1"/>
  <c r="D15" i="2" s="1"/>
  <c r="BJ13" i="9" s="1"/>
  <c r="H21" i="1" a="1"/>
  <c r="H21" i="1" s="1"/>
  <c r="D21" i="1" a="1"/>
  <c r="D21" i="1" s="1"/>
  <c r="BP15" i="1" a="1"/>
  <c r="BP15" i="1" s="1"/>
  <c r="BG15" i="1" a="1"/>
  <c r="BG15" i="1" s="1"/>
  <c r="BA15" i="1" a="1"/>
  <c r="BA15" i="1" s="1"/>
  <c r="AZ15" i="1" a="1"/>
  <c r="AZ15" i="1" s="1"/>
  <c r="AO15" i="1" a="1"/>
  <c r="AO15" i="1" s="1"/>
  <c r="AM15" i="1" a="1"/>
  <c r="AM15" i="1" s="1"/>
  <c r="AD15" i="1" a="1"/>
  <c r="AD15" i="1" s="1"/>
  <c r="Z15" i="1" a="1"/>
  <c r="Z15" i="1" s="1"/>
  <c r="P15" i="1" a="1"/>
  <c r="P15" i="1" s="1"/>
  <c r="Q15" i="1" a="1"/>
  <c r="Q15" i="1" s="1"/>
  <c r="R15" i="1" a="1"/>
  <c r="R15" i="1" s="1"/>
  <c r="O15" i="1" a="1"/>
  <c r="O15" i="1" s="1"/>
  <c r="I15" i="1" a="1"/>
  <c r="I15" i="1" s="1"/>
  <c r="H15" i="1" a="1"/>
  <c r="H15" i="1" s="1"/>
  <c r="D15" i="1" a="1"/>
  <c r="D15" i="1" s="1"/>
  <c r="F15" i="1" a="1"/>
  <c r="F15" i="1" s="1"/>
  <c r="Q21" i="2" l="1" a="1"/>
  <c r="Q21" i="2" s="1"/>
  <c r="P21" i="2" a="1"/>
  <c r="P21" i="2" s="1"/>
  <c r="N14" i="9" s="1"/>
  <c r="BG21" i="1" a="1"/>
  <c r="BG21" i="1" s="1"/>
  <c r="BA21" i="2" a="1"/>
  <c r="BA21" i="2" s="1"/>
  <c r="AH14" i="9" s="1"/>
  <c r="AO21" i="2" a="1"/>
  <c r="AO21" i="2" s="1"/>
  <c r="BB14" i="9" s="1"/>
  <c r="O21" i="1" a="1"/>
  <c r="O21" i="1" s="1"/>
  <c r="BP21" i="2" a="1"/>
  <c r="BP21" i="2" s="1"/>
  <c r="AL14" i="9" s="1"/>
  <c r="AD21" i="2" a="1"/>
  <c r="AD21" i="2" s="1"/>
  <c r="D14" i="9" s="1"/>
  <c r="Z21" i="2" a="1"/>
  <c r="Z21" i="2" s="1"/>
  <c r="BN14" i="9" s="1"/>
  <c r="O21" i="2" a="1"/>
  <c r="O21" i="2" s="1"/>
  <c r="R14" i="9" s="1"/>
  <c r="AO21" i="1" a="1"/>
  <c r="AO21" i="1" s="1"/>
  <c r="Q21" i="1" a="1"/>
  <c r="Q21" i="1" s="1"/>
  <c r="I21" i="1" a="1"/>
  <c r="I21" i="1" s="1"/>
  <c r="AZ21" i="1" a="1"/>
  <c r="AZ21" i="1" s="1"/>
  <c r="H21" i="2" a="1"/>
  <c r="H21" i="2" s="1"/>
  <c r="J14" i="9" s="1"/>
  <c r="D21" i="2" a="1"/>
  <c r="D21" i="2" s="1"/>
  <c r="BJ14" i="9" s="1"/>
  <c r="R21" i="2" a="1"/>
  <c r="R21" i="2" s="1"/>
  <c r="AM21" i="2" a="1"/>
  <c r="AM21" i="2" s="1"/>
  <c r="AX14" i="9" s="1"/>
  <c r="BA21" i="1" a="1"/>
  <c r="BA21" i="1" s="1"/>
  <c r="AD21" i="1" a="1"/>
  <c r="AD21" i="1" s="1"/>
  <c r="Z21" i="1" a="1"/>
  <c r="Z21" i="1" s="1"/>
  <c r="R21" i="1" a="1"/>
  <c r="R21" i="1" s="1"/>
  <c r="F21" i="1" a="1"/>
  <c r="F21" i="1" s="1"/>
  <c r="O15" i="4" a="1"/>
  <c r="O15" i="4" s="1"/>
  <c r="BP21" i="1" a="1"/>
  <c r="BP21" i="1" s="1"/>
  <c r="P21" i="1" a="1"/>
  <c r="P21" i="1" s="1"/>
  <c r="AZ21" i="2" a="1"/>
  <c r="AZ21" i="2" s="1"/>
  <c r="AD14" i="9" s="1"/>
  <c r="P9" i="8"/>
  <c r="BD9" i="9" s="1"/>
  <c r="I3" i="8"/>
  <c r="AB3" i="9" s="1"/>
  <c r="M3" i="8"/>
  <c r="AR3" i="9" s="1"/>
  <c r="N8" i="8"/>
  <c r="AV8" i="9" s="1"/>
  <c r="Q3" i="8"/>
  <c r="BH3" i="9" s="1"/>
  <c r="I21" i="2" a="1"/>
  <c r="I21" i="2" s="1"/>
  <c r="AT14" i="9" s="1"/>
  <c r="F21" i="2" a="1"/>
  <c r="F21" i="2" s="1"/>
  <c r="AP14" i="9" s="1"/>
  <c r="BG21" i="2" a="1"/>
  <c r="BG21" i="2" s="1"/>
  <c r="BF14" i="9" s="1"/>
  <c r="E9" i="8"/>
  <c r="L9" i="9" s="1"/>
  <c r="O2" i="8"/>
  <c r="AZ2" i="9" s="1"/>
  <c r="D3" i="8"/>
  <c r="AZ15" i="4" a="1"/>
  <c r="AZ15" i="4" s="1"/>
  <c r="O6" i="8"/>
  <c r="AZ6" i="9" s="1"/>
  <c r="P5" i="8"/>
  <c r="BD5" i="9" s="1"/>
  <c r="H3" i="8"/>
  <c r="X3" i="9" s="1"/>
  <c r="K3" i="8"/>
  <c r="AJ3" i="9" s="1"/>
  <c r="H17" i="6"/>
  <c r="F17" i="8" s="1"/>
  <c r="F2" i="8"/>
  <c r="P2" i="9" s="1"/>
  <c r="F18" i="6"/>
  <c r="N18" i="8" s="1"/>
  <c r="N3" i="8"/>
  <c r="AV3" i="9" s="1"/>
  <c r="D19" i="6"/>
  <c r="M19" i="8" s="1"/>
  <c r="M4" i="8"/>
  <c r="AR4" i="9" s="1"/>
  <c r="H19" i="6"/>
  <c r="F19" i="8" s="1"/>
  <c r="F4" i="8"/>
  <c r="P4" i="9" s="1"/>
  <c r="P19" i="6"/>
  <c r="P19" i="8" s="1"/>
  <c r="P4" i="8"/>
  <c r="BD4" i="9" s="1"/>
  <c r="F20" i="6"/>
  <c r="N20" i="8" s="1"/>
  <c r="N5" i="8"/>
  <c r="AV5" i="9" s="1"/>
  <c r="R20" i="6"/>
  <c r="K20" i="8" s="1"/>
  <c r="K5" i="8"/>
  <c r="AJ5" i="9" s="1"/>
  <c r="K7" i="8"/>
  <c r="AJ7" i="9" s="1"/>
  <c r="M8" i="8"/>
  <c r="AR8" i="9" s="1"/>
  <c r="Z15" i="4" a="1"/>
  <c r="Z15" i="4" s="1"/>
  <c r="AZ18" i="4"/>
  <c r="E17" i="6"/>
  <c r="E17" i="8" s="1"/>
  <c r="E2" i="8"/>
  <c r="L2" i="9" s="1"/>
  <c r="M17" i="6"/>
  <c r="D17" i="8" s="1"/>
  <c r="D2" i="8"/>
  <c r="Q17" i="6"/>
  <c r="J17" i="8" s="1"/>
  <c r="J2" i="8"/>
  <c r="AF2" i="9" s="1"/>
  <c r="C18" i="6"/>
  <c r="R18" i="8" s="1"/>
  <c r="R3" i="8"/>
  <c r="BL3" i="9" s="1"/>
  <c r="G18" i="6"/>
  <c r="G18" i="8" s="1"/>
  <c r="G3" i="8"/>
  <c r="T3" i="9" s="1"/>
  <c r="K18" i="6"/>
  <c r="S18" i="8" s="1"/>
  <c r="S3" i="8"/>
  <c r="BP3" i="9" s="1"/>
  <c r="O18" i="6"/>
  <c r="O18" i="8" s="1"/>
  <c r="O3" i="8"/>
  <c r="AZ3" i="9" s="1"/>
  <c r="E19" i="6"/>
  <c r="E19" i="8" s="1"/>
  <c r="E4" i="8"/>
  <c r="L4" i="9" s="1"/>
  <c r="I19" i="6"/>
  <c r="I19" i="8" s="1"/>
  <c r="I4" i="8"/>
  <c r="AB4" i="9" s="1"/>
  <c r="M19" i="6"/>
  <c r="D19" i="8" s="1"/>
  <c r="D4" i="8"/>
  <c r="Q19" i="6"/>
  <c r="J19" i="8" s="1"/>
  <c r="J4" i="8"/>
  <c r="AF4" i="9" s="1"/>
  <c r="C20" i="6"/>
  <c r="R20" i="8" s="1"/>
  <c r="R5" i="8"/>
  <c r="BL5" i="9" s="1"/>
  <c r="G20" i="6"/>
  <c r="G20" i="8" s="1"/>
  <c r="G5" i="8"/>
  <c r="T5" i="9" s="1"/>
  <c r="O20" i="6"/>
  <c r="O20" i="8" s="1"/>
  <c r="O5" i="8"/>
  <c r="AZ5" i="9" s="1"/>
  <c r="S20" i="6"/>
  <c r="Q20" i="8" s="1"/>
  <c r="Q5" i="8"/>
  <c r="BH5" i="9" s="1"/>
  <c r="E6" i="8"/>
  <c r="L6" i="9" s="1"/>
  <c r="I6" i="8"/>
  <c r="AB6" i="9" s="1"/>
  <c r="D6" i="8"/>
  <c r="J6" i="8"/>
  <c r="AF6" i="9" s="1"/>
  <c r="G7" i="8"/>
  <c r="T7" i="9" s="1"/>
  <c r="S7" i="8"/>
  <c r="BP7" i="9" s="1"/>
  <c r="O7" i="8"/>
  <c r="AZ7" i="9" s="1"/>
  <c r="Q7" i="8"/>
  <c r="BH7" i="9" s="1"/>
  <c r="E8" i="8"/>
  <c r="L8" i="9" s="1"/>
  <c r="I8" i="8"/>
  <c r="AB8" i="9" s="1"/>
  <c r="D8" i="8"/>
  <c r="R9" i="8"/>
  <c r="BL9" i="9" s="1"/>
  <c r="G9" i="8"/>
  <c r="T9" i="9" s="1"/>
  <c r="S9" i="8"/>
  <c r="BP9" i="9" s="1"/>
  <c r="O9" i="8"/>
  <c r="AZ9" i="9" s="1"/>
  <c r="Q9" i="8"/>
  <c r="BH9" i="9" s="1"/>
  <c r="E10" i="8"/>
  <c r="L10" i="9" s="1"/>
  <c r="I10" i="8"/>
  <c r="AB10" i="9" s="1"/>
  <c r="D10" i="8"/>
  <c r="J10" i="8"/>
  <c r="AF10" i="9" s="1"/>
  <c r="F8" i="8"/>
  <c r="P8" i="9" s="1"/>
  <c r="J8" i="8"/>
  <c r="AF8" i="9" s="1"/>
  <c r="L8" i="8"/>
  <c r="AN8" i="9" s="1"/>
  <c r="S5" i="8"/>
  <c r="BP5" i="9" s="1"/>
  <c r="F6" i="8"/>
  <c r="P6" i="9" s="1"/>
  <c r="P6" i="8"/>
  <c r="BD6" i="9" s="1"/>
  <c r="N7" i="8"/>
  <c r="AV7" i="9" s="1"/>
  <c r="P8" i="8"/>
  <c r="BD8" i="9" s="1"/>
  <c r="N9" i="8"/>
  <c r="AV9" i="9" s="1"/>
  <c r="H9" i="8"/>
  <c r="X9" i="9" s="1"/>
  <c r="K9" i="8"/>
  <c r="AJ9" i="9" s="1"/>
  <c r="F10" i="8"/>
  <c r="P10" i="9" s="1"/>
  <c r="C10" i="8"/>
  <c r="F10" i="9" s="1"/>
  <c r="L10" i="8"/>
  <c r="AN10" i="9" s="1"/>
  <c r="F17" i="6"/>
  <c r="N17" i="8" s="1"/>
  <c r="N2" i="8"/>
  <c r="AV2" i="9" s="1"/>
  <c r="H18" i="6"/>
  <c r="F18" i="8" s="1"/>
  <c r="F3" i="8"/>
  <c r="P3" i="9" s="1"/>
  <c r="L18" i="6"/>
  <c r="C18" i="8" s="1"/>
  <c r="C3" i="8"/>
  <c r="F3" i="9" s="1"/>
  <c r="P18" i="6"/>
  <c r="P18" i="8" s="1"/>
  <c r="P3" i="8"/>
  <c r="BD3" i="9" s="1"/>
  <c r="T18" i="6"/>
  <c r="L18" i="8" s="1"/>
  <c r="L3" i="8"/>
  <c r="AN3" i="9" s="1"/>
  <c r="F19" i="6"/>
  <c r="N19" i="8" s="1"/>
  <c r="N4" i="8"/>
  <c r="AV4" i="9" s="1"/>
  <c r="J19" i="6"/>
  <c r="H19" i="8" s="1"/>
  <c r="H4" i="8"/>
  <c r="X4" i="9" s="1"/>
  <c r="R19" i="6"/>
  <c r="K19" i="8" s="1"/>
  <c r="K4" i="8"/>
  <c r="AJ4" i="9" s="1"/>
  <c r="D20" i="6"/>
  <c r="M20" i="8" s="1"/>
  <c r="M5" i="8"/>
  <c r="AR5" i="9" s="1"/>
  <c r="H20" i="6"/>
  <c r="F20" i="8" s="1"/>
  <c r="F5" i="8"/>
  <c r="P5" i="9" s="1"/>
  <c r="L20" i="6"/>
  <c r="C20" i="8" s="1"/>
  <c r="C5" i="8"/>
  <c r="F5" i="9" s="1"/>
  <c r="T20" i="6"/>
  <c r="L20" i="8" s="1"/>
  <c r="L5" i="8"/>
  <c r="AN5" i="9" s="1"/>
  <c r="N6" i="8"/>
  <c r="AV6" i="9" s="1"/>
  <c r="H6" i="8"/>
  <c r="X6" i="9" s="1"/>
  <c r="K6" i="8"/>
  <c r="AJ6" i="9" s="1"/>
  <c r="M7" i="8"/>
  <c r="AR7" i="9" s="1"/>
  <c r="F7" i="8"/>
  <c r="P7" i="9" s="1"/>
  <c r="C7" i="8"/>
  <c r="F7" i="9" s="1"/>
  <c r="P7" i="8"/>
  <c r="BD7" i="9" s="1"/>
  <c r="L7" i="8"/>
  <c r="AN7" i="9" s="1"/>
  <c r="H8" i="8"/>
  <c r="X8" i="9" s="1"/>
  <c r="K8" i="8"/>
  <c r="AJ8" i="9" s="1"/>
  <c r="M9" i="8"/>
  <c r="AR9" i="9" s="1"/>
  <c r="F9" i="8"/>
  <c r="P9" i="9" s="1"/>
  <c r="C9" i="8"/>
  <c r="F9" i="9" s="1"/>
  <c r="L9" i="8"/>
  <c r="AN9" i="9" s="1"/>
  <c r="N10" i="8"/>
  <c r="AV10" i="9" s="1"/>
  <c r="H10" i="8"/>
  <c r="X10" i="9" s="1"/>
  <c r="K10" i="8"/>
  <c r="AJ10" i="9" s="1"/>
  <c r="G8" i="8"/>
  <c r="T8" i="9" s="1"/>
  <c r="E5" i="8"/>
  <c r="L5" i="9" s="1"/>
  <c r="C8" i="8"/>
  <c r="F8" i="9" s="1"/>
  <c r="R7" i="8"/>
  <c r="BL7" i="9" s="1"/>
  <c r="D17" i="6"/>
  <c r="M17" i="8" s="1"/>
  <c r="M2" i="8"/>
  <c r="AR2" i="9" s="1"/>
  <c r="T19" i="6"/>
  <c r="L19" i="8" s="1"/>
  <c r="L4" i="8"/>
  <c r="AN4" i="9" s="1"/>
  <c r="J20" i="6"/>
  <c r="H20" i="8" s="1"/>
  <c r="H5" i="8"/>
  <c r="X5" i="9" s="1"/>
  <c r="M6" i="8"/>
  <c r="AR6" i="9" s="1"/>
  <c r="C6" i="8"/>
  <c r="F6" i="9" s="1"/>
  <c r="L6" i="8"/>
  <c r="AN6" i="9" s="1"/>
  <c r="H7" i="8"/>
  <c r="X7" i="9" s="1"/>
  <c r="M10" i="8"/>
  <c r="AR10" i="9" s="1"/>
  <c r="P10" i="8"/>
  <c r="BD10" i="9" s="1"/>
  <c r="AD15" i="4" a="1"/>
  <c r="AD15" i="4" s="1"/>
  <c r="R15" i="4" a="1"/>
  <c r="R15" i="4" s="1"/>
  <c r="F15" i="4" a="1"/>
  <c r="F15" i="4" s="1"/>
  <c r="AO15" i="4" a="1"/>
  <c r="AO15" i="4" s="1"/>
  <c r="Q15" i="4" a="1"/>
  <c r="Q15" i="4" s="1"/>
  <c r="I15" i="4" a="1"/>
  <c r="I15" i="4" s="1"/>
  <c r="BP15" i="4" a="1"/>
  <c r="BP15" i="4" s="1"/>
  <c r="H15" i="4" a="1"/>
  <c r="H15" i="4" s="1"/>
  <c r="C17" i="6"/>
  <c r="R17" i="8" s="1"/>
  <c r="R2" i="8"/>
  <c r="BL2" i="9" s="1"/>
  <c r="E18" i="6"/>
  <c r="E18" i="8" s="1"/>
  <c r="E3" i="8"/>
  <c r="L3" i="9" s="1"/>
  <c r="Q18" i="6"/>
  <c r="J18" i="8" s="1"/>
  <c r="J3" i="8"/>
  <c r="AF3" i="9" s="1"/>
  <c r="C19" i="6"/>
  <c r="R19" i="8" s="1"/>
  <c r="R4" i="8"/>
  <c r="BL4" i="9" s="1"/>
  <c r="K19" i="6"/>
  <c r="S19" i="8" s="1"/>
  <c r="S4" i="8"/>
  <c r="BP4" i="9" s="1"/>
  <c r="O19" i="6"/>
  <c r="O19" i="8" s="1"/>
  <c r="O4" i="8"/>
  <c r="AZ4" i="9" s="1"/>
  <c r="S19" i="6"/>
  <c r="Q19" i="8" s="1"/>
  <c r="Q4" i="8"/>
  <c r="BH4" i="9" s="1"/>
  <c r="I20" i="6"/>
  <c r="I20" i="8" s="1"/>
  <c r="I5" i="8"/>
  <c r="AB5" i="9" s="1"/>
  <c r="M20" i="6"/>
  <c r="D20" i="8" s="1"/>
  <c r="D5" i="8"/>
  <c r="Q20" i="6"/>
  <c r="J20" i="8" s="1"/>
  <c r="J5" i="8"/>
  <c r="AF5" i="9" s="1"/>
  <c r="R6" i="8"/>
  <c r="BL6" i="9" s="1"/>
  <c r="G6" i="8"/>
  <c r="T6" i="9" s="1"/>
  <c r="S6" i="8"/>
  <c r="BP6" i="9" s="1"/>
  <c r="Q6" i="8"/>
  <c r="BH6" i="9" s="1"/>
  <c r="E7" i="8"/>
  <c r="L7" i="9" s="1"/>
  <c r="D7" i="8"/>
  <c r="J7" i="8"/>
  <c r="AF7" i="9" s="1"/>
  <c r="R8" i="8"/>
  <c r="BL8" i="9" s="1"/>
  <c r="S8" i="8"/>
  <c r="BP8" i="9" s="1"/>
  <c r="O8" i="8"/>
  <c r="AZ8" i="9" s="1"/>
  <c r="Q8" i="8"/>
  <c r="BH8" i="9" s="1"/>
  <c r="I9" i="8"/>
  <c r="AB9" i="9" s="1"/>
  <c r="D9" i="8"/>
  <c r="J9" i="8"/>
  <c r="AF9" i="9" s="1"/>
  <c r="R10" i="8"/>
  <c r="BL10" i="9" s="1"/>
  <c r="G10" i="8"/>
  <c r="T10" i="9" s="1"/>
  <c r="S10" i="8"/>
  <c r="BP10" i="9" s="1"/>
  <c r="Q10" i="8"/>
  <c r="BH10" i="9" s="1"/>
  <c r="O10" i="8"/>
  <c r="AZ10" i="9" s="1"/>
  <c r="I7" i="8"/>
  <c r="AB7" i="9" s="1"/>
  <c r="G4" i="8"/>
  <c r="T4" i="9" s="1"/>
  <c r="C4" i="8"/>
  <c r="F4" i="9" s="1"/>
  <c r="R15" i="6" a="1"/>
  <c r="R15" i="6" s="1"/>
  <c r="K15" i="8" s="1"/>
  <c r="AJ13" i="9" s="1"/>
  <c r="P15" i="6" a="1"/>
  <c r="P15" i="6" s="1"/>
  <c r="P15" i="8" s="1"/>
  <c r="BD13" i="9" s="1"/>
  <c r="I15" i="6" a="1"/>
  <c r="I15" i="6" s="1"/>
  <c r="I15" i="8" s="1"/>
  <c r="J15" i="6" a="1"/>
  <c r="J15" i="6" s="1"/>
  <c r="H15" i="8" s="1"/>
  <c r="K15" i="6" a="1"/>
  <c r="K15" i="6" s="1"/>
  <c r="S15" i="8" s="1"/>
  <c r="BP13" i="9" s="1"/>
  <c r="L15" i="6" a="1"/>
  <c r="L15" i="6" s="1"/>
  <c r="C15" i="8" s="1"/>
  <c r="F13" i="9" s="1"/>
  <c r="S15" i="6" a="1"/>
  <c r="S15" i="6" s="1"/>
  <c r="Q15" i="8" s="1"/>
  <c r="BH13" i="9" s="1"/>
  <c r="G15" i="6" a="1"/>
  <c r="G15" i="6" s="1"/>
  <c r="G15" i="8" s="1"/>
  <c r="T13" i="9" s="1"/>
  <c r="Q15" i="6" a="1"/>
  <c r="Q15" i="6" s="1"/>
  <c r="J15" i="8" s="1"/>
  <c r="AF13" i="9" s="1"/>
  <c r="G17" i="6"/>
  <c r="K17" i="6"/>
  <c r="R17" i="6"/>
  <c r="D15" i="6" a="1"/>
  <c r="D15" i="6" s="1"/>
  <c r="M15" i="8" s="1"/>
  <c r="AR13" i="9" s="1"/>
  <c r="F15" i="6" a="1"/>
  <c r="F15" i="6" s="1"/>
  <c r="N15" i="8" s="1"/>
  <c r="AV13" i="9" s="1"/>
  <c r="H15" i="6" a="1"/>
  <c r="H15" i="6" s="1"/>
  <c r="F15" i="8" s="1"/>
  <c r="P13" i="9" s="1"/>
  <c r="O15" i="6" a="1"/>
  <c r="O15" i="6" s="1"/>
  <c r="O15" i="8" s="1"/>
  <c r="AZ13" i="9" s="1"/>
  <c r="I17" i="6"/>
  <c r="S17" i="6"/>
  <c r="J17" i="6"/>
  <c r="T17" i="6"/>
  <c r="T15" i="6" a="1"/>
  <c r="T15" i="6" s="1"/>
  <c r="L15" i="8" s="1"/>
  <c r="AN13" i="9" s="1"/>
  <c r="C15" i="6" a="1"/>
  <c r="C15" i="6" s="1"/>
  <c r="R15" i="8" s="1"/>
  <c r="BL13" i="9" s="1"/>
  <c r="E15" i="6" a="1"/>
  <c r="E15" i="6" s="1"/>
  <c r="E15" i="8" s="1"/>
  <c r="L13" i="9" s="1"/>
  <c r="L17" i="6"/>
  <c r="P17" i="6"/>
  <c r="AZ21" i="4" a="1"/>
  <c r="AZ21" i="4" s="1"/>
  <c r="P21" i="4" a="1"/>
  <c r="P21" i="4" s="1"/>
  <c r="R21" i="4" a="1"/>
  <c r="R21" i="4" s="1"/>
  <c r="AD21" i="4" a="1"/>
  <c r="AD21" i="4" s="1"/>
  <c r="P15" i="4" a="1"/>
  <c r="P15" i="4" s="1"/>
  <c r="BA15" i="4" a="1"/>
  <c r="BA15" i="4" s="1"/>
  <c r="O21" i="4" a="1"/>
  <c r="O21" i="4" s="1"/>
  <c r="AM21" i="4" a="1"/>
  <c r="AM21" i="4" s="1"/>
  <c r="BG21" i="4" a="1"/>
  <c r="BG21" i="4" s="1"/>
  <c r="I18" i="4"/>
  <c r="I21" i="4" s="1" a="1"/>
  <c r="I21" i="4" s="1"/>
  <c r="Q18" i="4"/>
  <c r="Q21" i="4" s="1" a="1"/>
  <c r="Q21" i="4" s="1"/>
  <c r="AO18" i="4"/>
  <c r="AO21" i="4" s="1" a="1"/>
  <c r="AO21" i="4" s="1"/>
  <c r="BG15" i="4" a="1"/>
  <c r="BG15" i="4" s="1"/>
  <c r="H17" i="4"/>
  <c r="H21" i="4" s="1" a="1"/>
  <c r="H21" i="4" s="1"/>
  <c r="BP17" i="4"/>
  <c r="BP21" i="4" s="1" a="1"/>
  <c r="BP21" i="4" s="1"/>
  <c r="F21" i="4" a="1"/>
  <c r="F21" i="4" s="1"/>
  <c r="Z21" i="4" a="1"/>
  <c r="Z21" i="4" s="1"/>
  <c r="AM15" i="4" a="1"/>
  <c r="AM15" i="4" s="1"/>
  <c r="BA21" i="4" a="1"/>
  <c r="BA21" i="4" s="1"/>
  <c r="D21" i="4" a="1"/>
  <c r="D21" i="4" s="1"/>
  <c r="D15" i="4" a="1"/>
  <c r="D15" i="4" s="1"/>
  <c r="Q21" i="6" l="1" a="1"/>
  <c r="Q21" i="6" s="1"/>
  <c r="J21" i="8" s="1"/>
  <c r="AF14" i="9" s="1"/>
  <c r="H21" i="6" a="1"/>
  <c r="H21" i="6" s="1"/>
  <c r="F21" i="8" s="1"/>
  <c r="P14" i="9" s="1"/>
  <c r="D21" i="6" a="1"/>
  <c r="D21" i="6" s="1"/>
  <c r="M21" i="8" s="1"/>
  <c r="AR14" i="9" s="1"/>
  <c r="E21" i="6" a="1"/>
  <c r="E21" i="6" s="1"/>
  <c r="E21" i="8" s="1"/>
  <c r="L14" i="9" s="1"/>
  <c r="F21" i="6" a="1"/>
  <c r="F21" i="6" s="1"/>
  <c r="N21" i="8" s="1"/>
  <c r="AV14" i="9" s="1"/>
  <c r="C21" i="6" a="1"/>
  <c r="C21" i="6" s="1"/>
  <c r="O21" i="6" a="1"/>
  <c r="O21" i="6" s="1"/>
  <c r="O21" i="8" s="1"/>
  <c r="AZ14" i="9" s="1"/>
  <c r="P21" i="6" a="1"/>
  <c r="P21" i="6" s="1"/>
  <c r="P21" i="8" s="1"/>
  <c r="BD14" i="9" s="1"/>
  <c r="P17" i="8"/>
  <c r="I21" i="6" a="1"/>
  <c r="I21" i="6" s="1"/>
  <c r="I21" i="8" s="1"/>
  <c r="I17" i="8"/>
  <c r="L21" i="6" a="1"/>
  <c r="L21" i="6" s="1"/>
  <c r="C21" i="8" s="1"/>
  <c r="F14" i="9" s="1"/>
  <c r="C17" i="8"/>
  <c r="T21" i="6" a="1"/>
  <c r="T21" i="6" s="1"/>
  <c r="L21" i="8" s="1"/>
  <c r="AN14" i="9" s="1"/>
  <c r="L17" i="8"/>
  <c r="R21" i="6" a="1"/>
  <c r="R21" i="6" s="1"/>
  <c r="K17" i="8"/>
  <c r="K21" i="6" a="1"/>
  <c r="K21" i="6" s="1"/>
  <c r="S21" i="8" s="1"/>
  <c r="BP14" i="9" s="1"/>
  <c r="S17" i="8"/>
  <c r="J21" i="6" a="1"/>
  <c r="J21" i="6" s="1"/>
  <c r="H21" i="8" s="1"/>
  <c r="H17" i="8"/>
  <c r="S21" i="6" a="1"/>
  <c r="S21" i="6" s="1"/>
  <c r="Q21" i="8" s="1"/>
  <c r="BH14" i="9" s="1"/>
  <c r="Q17" i="8"/>
  <c r="G21" i="6" a="1"/>
  <c r="G21" i="6" s="1"/>
  <c r="G21" i="8" s="1"/>
  <c r="T14" i="9" s="1"/>
  <c r="G17" i="8"/>
  <c r="K21" i="8" l="1"/>
  <c r="AJ14" i="9" s="1"/>
  <c r="R21" i="8"/>
  <c r="BL1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<sst xmlns="http://schemas.openxmlformats.org/spreadsheetml/2006/main" count="726" uniqueCount="207">
  <si>
    <t>arch</t>
  </si>
  <si>
    <t>circuit</t>
  </si>
  <si>
    <t>script_params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</si>
  <si>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</si>
  <si>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</si>
  <si>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</si>
  <si>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</si>
  <si>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</si>
  <si>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</si>
  <si>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</si>
  <si>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</si>
  <si>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</si>
  <si>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</si>
  <si>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</si>
  <si>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num_clb</t>
  </si>
  <si>
    <t>num_io</t>
  </si>
  <si>
    <t>num_memories</t>
  </si>
  <si>
    <t>num_mult</t>
  </si>
  <si>
    <t>vpr_status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</si>
  <si>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</si>
  <si>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</si>
  <si>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</si>
  <si>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</si>
  <si>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</si>
  <si>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</si>
  <si>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</si>
  <si>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</si>
  <si>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</si>
  <si>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</si>
  <si>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</si>
  <si>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</si>
  <si>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</si>
  <si>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</si>
  <si>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</si>
  <si>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</si>
  <si>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</si>
  <si>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</si>
  <si>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</si>
  <si>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</si>
  <si>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</si>
  <si>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</si>
  <si>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</si>
  <si>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</si>
  <si>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</si>
  <si>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</si>
  <si>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</si>
  <si>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</si>
  <si>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</si>
  <si>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</si>
  <si>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</si>
  <si>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</si>
  <si>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min_chan_width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</si>
  <si>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</si>
  <si>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</si>
  <si>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</si>
  <si>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</si>
  <si>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</si>
  <si>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</si>
  <si>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</si>
  <si>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</si>
  <si>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</si>
  <si>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</si>
  <si>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</si>
  <si>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</si>
  <si>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</si>
  <si>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</si>
  <si>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</si>
  <si>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</si>
  <si>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</si>
  <si>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</si>
  <si>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</si>
  <si>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</si>
  <si>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</si>
  <si>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</si>
  <si>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</si>
  <si>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</si>
  <si>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</si>
  <si>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</si>
  <si>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</si>
  <si>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k6_frac_N10_frac_chain_mem32K_40nm.xml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</si>
  <si>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</si>
  <si>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</si>
  <si>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</si>
  <si>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</si>
  <si>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</si>
  <si>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</si>
  <si>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</si>
  <si>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</si>
  <si>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</si>
  <si>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</si>
  <si>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</si>
  <si>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</si>
  <si>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</si>
  <si>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</si>
  <si>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</si>
  <si>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</si>
  <si>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</si>
  <si>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</si>
  <si>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</si>
  <si>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</si>
  <si>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</si>
  <si>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</si>
  <si>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</si>
  <si>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</si>
  <si>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</si>
  <si>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</si>
  <si>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</si>
  <si>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</si>
  <si>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</si>
  <si>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</si>
  <si>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</si>
  <si>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</si>
  <si>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</si>
  <si>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</si>
  <si>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</si>
  <si>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</si>
  <si>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</si>
  <si>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</si>
  <si>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</si>
  <si>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</si>
  <si>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</si>
  <si>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</si>
  <si>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</si>
  <si>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</si>
  <si>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</si>
  <si>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</si>
  <si>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</si>
  <si>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</si>
  <si>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</si>
  <si>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</si>
  <si>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</si>
  <si>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</si>
  <si>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</si>
  <si>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</si>
  <si>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</si>
  <si>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</si>
  <si>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</si>
  <si>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</si>
  <si>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</si>
  <si>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</si>
  <si>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</si>
  <si>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</si>
  <si>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</si>
  <si>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</si>
  <si>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</si>
  <si>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</si>
  <si>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</si>
  <si>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</si>
  <si>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</si>
  <si>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</si>
  <si>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</si>
  <si>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</si>
  <si>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</si>
  <si>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</si>
  <si>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</si>
  <si>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</si>
  <si>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</si>
  <si>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</si>
  <si>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</si>
  <si>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</si>
  <si>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k6_frac_N10_frac_chain_mem32K_40nm.xml</t>
  </si>
  <si>
    <t xml:space="preserve">  common</t>
  </si>
  <si>
    <t xml:space="preserve">  </t>
  </si>
  <si>
    <t xml:space="preserve">  success</t>
  </si>
  <si>
    <t xml:space="preserve">  CASA44</t>
  </si>
  <si>
    <t xml:space="preserve">  /home/casauser/Desktop/Repos/sdamghan</t>
  </si>
  <si>
    <t xml:space="preserve">  clb</t>
  </si>
  <si>
    <t xml:space="preserve">  auto</t>
  </si>
  <si>
    <t>GEOMEAN</t>
  </si>
  <si>
    <t>Benchmark
0</t>
  </si>
  <si>
    <t>VTR Flow
Elapsed Time
16</t>
  </si>
  <si>
    <t>Odin-II Time
11</t>
  </si>
  <si>
    <t>Logic Depth
3</t>
  </si>
  <si>
    <t>ABC Time
12</t>
  </si>
  <si>
    <t>CLBs
5</t>
  </si>
  <si>
    <t>IOs
4</t>
  </si>
  <si>
    <t>RAMs
7</t>
  </si>
  <si>
    <t>DSPs
6</t>
  </si>
  <si>
    <t>Peak Memory
17</t>
  </si>
  <si>
    <t>Netlist Primitives
1</t>
  </si>
  <si>
    <t>Clocks
2</t>
  </si>
  <si>
    <t>Pack Time
13</t>
  </si>
  <si>
    <t>Place Time
14</t>
  </si>
  <si>
    <t>Wmin
8</t>
  </si>
  <si>
    <t>Routed Wirelength
9</t>
  </si>
  <si>
    <t>Route Time
Find Wmin
15</t>
  </si>
  <si>
    <t>Routed CPD
10</t>
  </si>
  <si>
    <t>SORT</t>
  </si>
  <si>
    <t>Column1</t>
  </si>
  <si>
    <t>Column2</t>
  </si>
  <si>
    <t>X</t>
  </si>
  <si>
    <t>GEOMEAN (&gt;1K)</t>
  </si>
  <si>
    <t xml:space="preserve">  ex4LS16_fir</t>
  </si>
  <si>
    <t xml:space="preserve">  ex1EP16_fir_6</t>
  </si>
  <si>
    <t xml:space="preserve">  ex1BT16_fir_20</t>
  </si>
  <si>
    <t xml:space="preserve">  ex1LS16_fir_41</t>
  </si>
  <si>
    <t xml:space="preserve">  ex1PM16_fir_28</t>
  </si>
  <si>
    <t xml:space="preserve">  ex2BT16_fir_71</t>
  </si>
  <si>
    <t xml:space="preserve">  ex2EP16_fir_13</t>
  </si>
  <si>
    <t xml:space="preserve">  ex3PM16_fir_61</t>
  </si>
  <si>
    <t xml:space="preserve">  ex4EP16_fir_10</t>
  </si>
  <si>
    <t xml:space="preserve">  ex2PM16_fir_119</t>
  </si>
  <si>
    <t xml:space="preserve">  ex4PM16_fir_152</t>
  </si>
  <si>
    <t xml:space="preserve">  v8.0.0-rc2-4609-g18c329690-dirty</t>
  </si>
  <si>
    <t xml:space="preserve">  Release VTR_ASSERT_LEVEL=2</t>
  </si>
  <si>
    <t xml:space="preserve">  GNU 9.3.0 on Linux-5.11.0-36-generic x86_64</t>
  </si>
  <si>
    <t xml:space="preserve">  2021-09-28T14:39:25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</si>
</sst>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11" fontId="0" fillId="0" borderId="0" xfId="0" applyNumberFormat="1"/>
    <xf numFmtId="0" fontId="0" fillId="33" borderId="0" xfId="0" applyFill="1"/>
    <xf numFmtId="2" fontId="0" fillId="33" borderId="0" xfId="0" applyNumberFormat="1" applyFill="1"/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5" borderId="10" xfId="0" applyFill="1" applyBorder="1"/>
    <xf numFmtId="0" fontId="0" fillId="35" borderId="11" xfId="0" applyFill="1" applyBorder="1"/>
    <xf numFmtId="0" fontId="0" fillId="0" borderId="10" xfId="0" applyBorder="1"/>
    <xf numFmtId="4" fontId="0" fillId="0" borderId="0" xfId="0" applyNumberFormat="1"/>
    <xf numFmtId="4" fontId="0" fillId="33" borderId="0" xfId="0" applyNumberFormat="1" applyFill="1"/>
    <xf numFmtId="4" fontId="0" fillId="34" borderId="0" xfId="0" applyNumberFormat="1" applyFill="1" applyAlignment="1">
      <alignment horizontal="center" vertical="center"/>
    </xf>
    <xf numFmtId="4" fontId="0" fillId="34" borderId="0" xfId="0" applyNumberFormat="1" applyFill="1" applyAlignment="1">
      <alignment horizontal="center" vertical="center" wrapText="1"/>
    </xf>
    <xf numFmtId="4" fontId="0" fillId="35" borderId="10" xfId="0" applyNumberFormat="1" applyFill="1" applyBorder="1"/>
    <xf numFmtId="4" fontId="0" fillId="35" borderId="11" xfId="0" applyNumberFormat="1" applyFill="1" applyBorder="1"/>
    <xf numFmtId="4" fontId="0" fillId="0" borderId="10" xfId="0" applyNumberFormat="1" applyBorder="1"/>
    <xf numFmtId="4" fontId="0" fillId="37" borderId="0" xfId="0" applyNumberFormat="1" applyFill="1"/>
    <xf numFmtId="4" fontId="0" fillId="38" borderId="0" xfId="0" applyNumberFormat="1" applyFill="1" applyAlignment="1">
      <alignment horizontal="center" vertical="center" wrapText="1"/>
    </xf>
    <xf numFmtId="4" fontId="0" fillId="38" borderId="0" xfId="0" applyNumberFormat="1" applyFill="1"/>
    <xf numFmtId="4" fontId="0" fillId="36" borderId="0" xfId="0" applyNumberFormat="1" applyFill="1" applyAlignment="1">
      <alignment horizontal="center" vertical="center" wrapText="1"/>
    </xf>
    <xf numFmtId="4" fontId="18" fillId="36" borderId="0" xfId="42" applyNumberFormat="1" applyFill="1"/>
    <xf numFmtId="10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2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CD12" totalsRowShown="0">
  <autoFilter ref="A1:CD12" xr:uid="{00000000-0009-0000-0100-000002000000}"/>
  <sortState xmlns:xlrd2="http://schemas.microsoft.com/office/spreadsheetml/2017/richdata2" ref="A2:CD12">
    <sortCondition descending="1" ref="CD1:CD12"/>
  </sortState>
  <tableColumns count="82">
    <tableColumn id="1" xr3:uid="{00000000-0010-0000-0000-000001000000}" name="arch"/>
    <tableColumn id="2" xr3:uid="{00000000-0010-0000-0000-000002000000}" name="circuit"/>
    <tableColumn id="3" xr3:uid="{00000000-0010-0000-0000-000003000000}" name="script_params"/>
    <tableColumn id="4" xr3:uid="{00000000-0010-0000-0000-000004000000}" name="vtr_flow_elapsed_time"/>
    <tableColumn id="5" xr3:uid="{00000000-0010-0000-0000-000005000000}" name="error"/>
    <tableColumn id="6" xr3:uid="{00000000-0010-0000-0000-000006000000}" name="odin_synth_time"/>
    <tableColumn id="7" xr3:uid="{00000000-0010-0000-0000-000007000000}" name="max_odin_mem"/>
    <tableColumn id="8" xr3:uid="{00000000-0010-0000-0000-000008000000}" name="abc_depth"/>
    <tableColumn id="9" xr3:uid="{00000000-0010-0000-0000-000009000000}" name="abc_synth_time"/>
    <tableColumn id="10" xr3:uid="{00000000-0010-0000-0000-00000A000000}" name="abc_cec_time"/>
    <tableColumn id="11" xr3:uid="{00000000-0010-0000-0000-00000B000000}" name="abc_sec_time"/>
    <tableColumn id="12" xr3:uid="{00000000-0010-0000-0000-00000C000000}" name="max_abc_mem"/>
    <tableColumn id="13" xr3:uid="{00000000-0010-0000-0000-00000D000000}" name="ace_time"/>
    <tableColumn id="14" xr3:uid="{00000000-0010-0000-0000-00000E000000}" name="max_ace_mem"/>
    <tableColumn id="15" xr3:uid="{00000000-0010-0000-0000-00000F000000}" name="num_clb"/>
    <tableColumn id="16" xr3:uid="{00000000-0010-0000-0000-000010000000}" name="num_io"/>
    <tableColumn id="17" xr3:uid="{00000000-0010-0000-0000-000011000000}" name="num_memories"/>
    <tableColumn id="18" xr3:uid="{00000000-0010-0000-0000-000012000000}" name="num_mult"/>
    <tableColumn id="19" xr3:uid="{00000000-0010-0000-0000-000013000000}" name="vpr_status"/>
    <tableColumn id="20" xr3:uid="{00000000-0010-0000-0000-000014000000}" name="vpr_revision"/>
    <tableColumn id="21" xr3:uid="{00000000-0010-0000-0000-000015000000}" name="vpr_build_info"/>
    <tableColumn id="22" xr3:uid="{00000000-0010-0000-0000-000016000000}" name="vpr_compiler"/>
    <tableColumn id="23" xr3:uid="{00000000-0010-0000-0000-000017000000}" name="vpr_compiled"/>
    <tableColumn id="24" xr3:uid="{00000000-0010-0000-0000-000018000000}" name="hostname"/>
    <tableColumn id="25" xr3:uid="{00000000-0010-0000-0000-000019000000}" name="rundir"/>
    <tableColumn id="26" xr3:uid="{00000000-0010-0000-0000-00001A000000}" name="max_vpr_mem"/>
    <tableColumn id="27" xr3:uid="{00000000-0010-0000-0000-00001B000000}" name="num_primary_inputs"/>
    <tableColumn id="28" xr3:uid="{00000000-0010-0000-0000-00001C000000}" name="num_primary_outputs"/>
    <tableColumn id="29" xr3:uid="{00000000-0010-0000-0000-00001D000000}" name="num_pre_packed_nets"/>
    <tableColumn id="30" xr3:uid="{00000000-0010-0000-0000-00001E000000}" name="num_pre_packed_blocks"/>
    <tableColumn id="31" xr3:uid="{00000000-0010-0000-0000-00001F000000}" name="num_netlist_clocks"/>
    <tableColumn id="32" xr3:uid="{00000000-0010-0000-0000-000020000000}" name="num_post_packed_nets"/>
    <tableColumn id="33" xr3:uid="{00000000-0010-0000-0000-000021000000}" name="num_post_packed_blocks"/>
    <tableColumn id="34" xr3:uid="{00000000-0010-0000-0000-000022000000}" name="device_width"/>
    <tableColumn id="35" xr3:uid="{00000000-0010-0000-0000-000023000000}" name="device_height"/>
    <tableColumn id="36" xr3:uid="{00000000-0010-0000-0000-000024000000}" name="device_grid_tiles"/>
    <tableColumn id="37" xr3:uid="{00000000-0010-0000-0000-000025000000}" name="device_limiting_resources"/>
    <tableColumn id="38" xr3:uid="{00000000-0010-0000-0000-000026000000}" name="device_name"/>
    <tableColumn id="39" xr3:uid="{00000000-0010-0000-0000-000027000000}" name="pack_time"/>
    <tableColumn id="40" xr3:uid="{00000000-0010-0000-0000-000028000000}" name="placed_wirelength_est"/>
    <tableColumn id="41" xr3:uid="{00000000-0010-0000-0000-000029000000}" name="place_time"/>
    <tableColumn id="42" xr3:uid="{00000000-0010-0000-0000-00002A000000}" name="place_quench_time"/>
    <tableColumn id="43" xr3:uid="{00000000-0010-0000-0000-00002B000000}" name="placed_CPD_est"/>
    <tableColumn id="44" xr3:uid="{00000000-0010-0000-0000-00002C000000}" name="placed_setup_TNS_est"/>
    <tableColumn id="45" xr3:uid="{00000000-0010-0000-0000-00002D000000}" name="placed_setup_WNS_est"/>
    <tableColumn id="46" xr3:uid="{00000000-0010-0000-0000-00002E000000}" name="placed_geomean_nonvirtual_intradomain_critical_path_delay_est"/>
    <tableColumn id="47" xr3:uid="{00000000-0010-0000-0000-00002F000000}" name="place_delay_matrix_lookup_time"/>
    <tableColumn id="48" xr3:uid="{00000000-0010-0000-0000-000030000000}" name="place_quench_timing_analysis_time"/>
    <tableColumn id="49" xr3:uid="{00000000-0010-0000-0000-000031000000}" name="place_quench_sta_time"/>
    <tableColumn id="50" xr3:uid="{00000000-0010-0000-0000-000032000000}" name="place_total_timing_analysis_time"/>
    <tableColumn id="51" xr3:uid="{00000000-0010-0000-0000-000033000000}" name="place_total_sta_time"/>
    <tableColumn id="52" xr3:uid="{00000000-0010-0000-0000-000034000000}" name="min_chan_width"/>
    <tableColumn id="53" xr3:uid="{00000000-0010-0000-0000-000035000000}" name="routed_wirelength"/>
    <tableColumn id="54" xr3:uid="{00000000-0010-0000-0000-000036000000}" name="min_chan_width_route_success_iteration"/>
    <tableColumn id="55" xr3:uid="{00000000-0010-0000-0000-000037000000}" name="logic_block_area_total" dataDxfId="111"/>
    <tableColumn id="56" xr3:uid="{00000000-0010-0000-0000-000038000000}" name="logic_block_area_used" dataDxfId="110"/>
    <tableColumn id="57" xr3:uid="{00000000-0010-0000-0000-000039000000}" name="min_chan_width_routing_area_total" dataDxfId="109"/>
    <tableColumn id="58" xr3:uid="{00000000-0010-0000-0000-00003A000000}" name="min_chan_width_routing_area_per_tile"/>
    <tableColumn id="59" xr3:uid="{00000000-0010-0000-0000-00003B000000}" name="min_chan_width_route_time"/>
    <tableColumn id="60" xr3:uid="{00000000-0010-0000-0000-00003C000000}" name="min_chan_width_total_timing_analysis_time"/>
    <tableColumn id="61" xr3:uid="{00000000-0010-0000-0000-00003D000000}" name="min_chan_width_total_sta_time"/>
    <tableColumn id="62" xr3:uid="{00000000-0010-0000-0000-00003E000000}" name="crit_path_routed_wirelength"/>
    <tableColumn id="63" xr3:uid="{00000000-0010-0000-0000-00003F000000}" name="crit_path_route_success_iteration"/>
    <tableColumn id="64" xr3:uid="{00000000-0010-0000-0000-000040000000}" name="crit_path_total_nets_routed"/>
    <tableColumn id="65" xr3:uid="{00000000-0010-0000-0000-000041000000}" name="crit_path_total_connections_routed"/>
    <tableColumn id="66" xr3:uid="{00000000-0010-0000-0000-000042000000}" name="crit_path_total_heap_pushes"/>
    <tableColumn id="67" xr3:uid="{00000000-0010-0000-0000-000043000000}" name="crit_path_total_heap_pops"/>
    <tableColumn id="68" xr3:uid="{00000000-0010-0000-0000-000044000000}" name="critical_path_delay"/>
    <tableColumn id="69" xr3:uid="{00000000-0010-0000-0000-000045000000}" name="geomean_nonvirtual_intradomain_critical_path_delay"/>
    <tableColumn id="70" xr3:uid="{00000000-0010-0000-0000-000046000000}" name="setup_TNS"/>
    <tableColumn id="71" xr3:uid="{00000000-0010-0000-0000-000047000000}" name="setup_WNS"/>
    <tableColumn id="72" xr3:uid="{00000000-0010-0000-0000-000048000000}" name="hold_TNS"/>
    <tableColumn id="73" xr3:uid="{00000000-0010-0000-0000-000049000000}" name="hold_WNS"/>
    <tableColumn id="74" xr3:uid="{00000000-0010-0000-0000-00004A000000}" name="crit_path_routing_area_total" dataDxfId="108"/>
    <tableColumn id="75" xr3:uid="{00000000-0010-0000-0000-00004B000000}" name="crit_path_routing_area_per_tile"/>
    <tableColumn id="76" xr3:uid="{00000000-0010-0000-0000-00004C000000}" name="router_lookahead_computation_time"/>
    <tableColumn id="77" xr3:uid="{00000000-0010-0000-0000-00004D000000}" name="crit_path_route_time"/>
    <tableColumn id="78" xr3:uid="{00000000-0010-0000-0000-00004E000000}" name="crit_path_total_timing_analysis_time"/>
    <tableColumn id="79" xr3:uid="{00000000-0010-0000-0000-00004F000000}" name="crit_path_total_sta_time"/>
    <tableColumn id="80" xr3:uid="{00000000-0010-0000-0000-000050000000}" name="Column1"/>
    <tableColumn id="81" xr3:uid="{00000000-0010-0000-0000-000051000000}" name="Column2"/>
    <tableColumn id="82" xr3:uid="{00000000-0010-0000-0000-000052000000}" name="SORT" dataDxfId="10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CA12" totalsRowShown="0">
  <autoFilter ref="A1:CA12" xr:uid="{00000000-0009-0000-0100-000001000000}"/>
  <sortState xmlns:xlrd2="http://schemas.microsoft.com/office/spreadsheetml/2017/richdata2" ref="A2:CA12">
    <sortCondition descending="1" ref="AD1:AD12"/>
  </sortState>
  <tableColumns count="79">
    <tableColumn id="1" xr3:uid="{00000000-0010-0000-0100-000001000000}" name=" arch"/>
    <tableColumn id="2" xr3:uid="{00000000-0010-0000-0100-000002000000}" name="  circuit"/>
    <tableColumn id="3" xr3:uid="{00000000-0010-0000-0100-000003000000}" name="  script_params"/>
    <tableColumn id="4" xr3:uid="{00000000-0010-0000-0100-000004000000}" name="  vtr_flow_elapsed_time"/>
    <tableColumn id="5" xr3:uid="{00000000-0010-0000-0100-000005000000}" name="  error"/>
    <tableColumn id="6" xr3:uid="{00000000-0010-0000-0100-000006000000}" name="  odin_synth_time"/>
    <tableColumn id="7" xr3:uid="{00000000-0010-0000-0100-000007000000}" name="  max_odin_mem"/>
    <tableColumn id="8" xr3:uid="{00000000-0010-0000-0100-000008000000}" name="  abc_depth"/>
    <tableColumn id="9" xr3:uid="{00000000-0010-0000-0100-000009000000}" name="  abc_synth_time"/>
    <tableColumn id="10" xr3:uid="{00000000-0010-0000-0100-00000A000000}" name="  abc_cec_time"/>
    <tableColumn id="11" xr3:uid="{00000000-0010-0000-0100-00000B000000}" name="  abc_sec_time"/>
    <tableColumn id="12" xr3:uid="{00000000-0010-0000-0100-00000C000000}" name="  max_abc_mem"/>
    <tableColumn id="13" xr3:uid="{00000000-0010-0000-0100-00000D000000}" name="  ace_time"/>
    <tableColumn id="14" xr3:uid="{00000000-0010-0000-0100-00000E000000}" name="  max_ace_mem"/>
    <tableColumn id="15" xr3:uid="{00000000-0010-0000-0100-00000F000000}" name="  num_clb"/>
    <tableColumn id="16" xr3:uid="{00000000-0010-0000-0100-000010000000}" name="  num_io"/>
    <tableColumn id="17" xr3:uid="{00000000-0010-0000-0100-000011000000}" name="  num_memories"/>
    <tableColumn id="18" xr3:uid="{00000000-0010-0000-0100-000012000000}" name="  num_mult"/>
    <tableColumn id="19" xr3:uid="{00000000-0010-0000-0100-000013000000}" name="  vpr_status"/>
    <tableColumn id="20" xr3:uid="{00000000-0010-0000-0100-000014000000}" name="  vpr_revision"/>
    <tableColumn id="21" xr3:uid="{00000000-0010-0000-0100-000015000000}" name="  vpr_build_info"/>
    <tableColumn id="22" xr3:uid="{00000000-0010-0000-0100-000016000000}" name="  vpr_compiler"/>
    <tableColumn id="23" xr3:uid="{00000000-0010-0000-0100-000017000000}" name="  vpr_compiled"/>
    <tableColumn id="24" xr3:uid="{00000000-0010-0000-0100-000018000000}" name="  hostname"/>
    <tableColumn id="25" xr3:uid="{00000000-0010-0000-0100-000019000000}" name="  rundir"/>
    <tableColumn id="26" xr3:uid="{00000000-0010-0000-0100-00001A000000}" name="  max_vpr_mem"/>
    <tableColumn id="27" xr3:uid="{00000000-0010-0000-0100-00001B000000}" name="  num_primary_inputs"/>
    <tableColumn id="28" xr3:uid="{00000000-0010-0000-0100-00001C000000}" name="  num_primary_outputs"/>
    <tableColumn id="29" xr3:uid="{00000000-0010-0000-0100-00001D000000}" name="  num_pre_packed_nets"/>
    <tableColumn id="30" xr3:uid="{00000000-0010-0000-0100-00001E000000}" name="  num_pre_packed_blocks"/>
    <tableColumn id="31" xr3:uid="{00000000-0010-0000-0100-00001F000000}" name="  num_netlist_clocks"/>
    <tableColumn id="32" xr3:uid="{00000000-0010-0000-0100-000020000000}" name="  num_post_packed_nets"/>
    <tableColumn id="33" xr3:uid="{00000000-0010-0000-0100-000021000000}" name="  num_post_packed_blocks"/>
    <tableColumn id="34" xr3:uid="{00000000-0010-0000-0100-000022000000}" name="  device_width"/>
    <tableColumn id="35" xr3:uid="{00000000-0010-0000-0100-000023000000}" name="  device_height"/>
    <tableColumn id="36" xr3:uid="{00000000-0010-0000-0100-000024000000}" name="  device_grid_tiles"/>
    <tableColumn id="37" xr3:uid="{00000000-0010-0000-0100-000025000000}" name="  device_limiting_resources"/>
    <tableColumn id="38" xr3:uid="{00000000-0010-0000-0100-000026000000}" name="  device_name"/>
    <tableColumn id="39" xr3:uid="{00000000-0010-0000-0100-000027000000}" name="  pack_time"/>
    <tableColumn id="40" xr3:uid="{00000000-0010-0000-0100-000028000000}" name="  placed_wirelength_est"/>
    <tableColumn id="41" xr3:uid="{00000000-0010-0000-0100-000029000000}" name="  place_time"/>
    <tableColumn id="42" xr3:uid="{00000000-0010-0000-0100-00002A000000}" name="  place_quench_time"/>
    <tableColumn id="43" xr3:uid="{00000000-0010-0000-0100-00002B000000}" name="  placed_CPD_est"/>
    <tableColumn id="44" xr3:uid="{00000000-0010-0000-0100-00002C000000}" name="  placed_setup_TNS_est"/>
    <tableColumn id="45" xr3:uid="{00000000-0010-0000-0100-00002D000000}" name="  placed_setup_WNS_est"/>
    <tableColumn id="46" xr3:uid="{00000000-0010-0000-0100-00002E000000}" name="  placed_geomean_nonvirtual_intradomain_critical_path_delay_est"/>
    <tableColumn id="47" xr3:uid="{00000000-0010-0000-0100-00002F000000}" name="  place_delay_matrix_lookup_time"/>
    <tableColumn id="48" xr3:uid="{00000000-0010-0000-0100-000030000000}" name="  place_quench_timing_analysis_time"/>
    <tableColumn id="49" xr3:uid="{00000000-0010-0000-0100-000031000000}" name="  place_quench_sta_time"/>
    <tableColumn id="50" xr3:uid="{00000000-0010-0000-0100-000032000000}" name="  place_total_timing_analysis_time"/>
    <tableColumn id="51" xr3:uid="{00000000-0010-0000-0100-000033000000}" name="  place_total_sta_time"/>
    <tableColumn id="52" xr3:uid="{00000000-0010-0000-0100-000034000000}" name="  min_chan_width"/>
    <tableColumn id="53" xr3:uid="{00000000-0010-0000-0100-000035000000}" name="  routed_wirelength"/>
    <tableColumn id="54" xr3:uid="{00000000-0010-0000-0100-000036000000}" name="  min_chan_width_route_success_iteration"/>
    <tableColumn id="55" xr3:uid="{00000000-0010-0000-0100-000037000000}" name="  logic_block_area_total" dataDxfId="106"/>
    <tableColumn id="56" xr3:uid="{00000000-0010-0000-0100-000038000000}" name="  logic_block_area_used" dataDxfId="105"/>
    <tableColumn id="57" xr3:uid="{00000000-0010-0000-0100-000039000000}" name="  min_chan_width_routing_area_total" dataDxfId="104"/>
    <tableColumn id="58" xr3:uid="{00000000-0010-0000-0100-00003A000000}" name="  min_chan_width_routing_area_per_tile"/>
    <tableColumn id="59" xr3:uid="{00000000-0010-0000-0100-00003B000000}" name="  min_chan_width_route_time"/>
    <tableColumn id="60" xr3:uid="{00000000-0010-0000-0100-00003C000000}" name="  min_chan_width_total_timing_analysis_time"/>
    <tableColumn id="61" xr3:uid="{00000000-0010-0000-0100-00003D000000}" name="  min_chan_width_total_sta_time"/>
    <tableColumn id="62" xr3:uid="{00000000-0010-0000-0100-00003E000000}" name="  crit_path_routed_wirelength"/>
    <tableColumn id="63" xr3:uid="{00000000-0010-0000-0100-00003F000000}" name="  crit_path_route_success_iteration"/>
    <tableColumn id="64" xr3:uid="{00000000-0010-0000-0100-000040000000}" name="  crit_path_total_nets_routed"/>
    <tableColumn id="65" xr3:uid="{00000000-0010-0000-0100-000041000000}" name="  crit_path_total_connections_routed"/>
    <tableColumn id="66" xr3:uid="{00000000-0010-0000-0100-000042000000}" name="  crit_path_total_heap_pushes"/>
    <tableColumn id="67" xr3:uid="{00000000-0010-0000-0100-000043000000}" name="  crit_path_total_heap_pops"/>
    <tableColumn id="68" xr3:uid="{00000000-0010-0000-0100-000044000000}" name="  critical_path_delay"/>
    <tableColumn id="69" xr3:uid="{00000000-0010-0000-0100-000045000000}" name="  geomean_nonvirtual_intradomain_critical_path_delay"/>
    <tableColumn id="70" xr3:uid="{00000000-0010-0000-0100-000046000000}" name="  setup_TNS"/>
    <tableColumn id="71" xr3:uid="{00000000-0010-0000-0100-000047000000}" name="  setup_WNS"/>
    <tableColumn id="72" xr3:uid="{00000000-0010-0000-0100-000048000000}" name="  hold_TNS"/>
    <tableColumn id="73" xr3:uid="{00000000-0010-0000-0100-000049000000}" name="  hold_WNS"/>
    <tableColumn id="74" xr3:uid="{00000000-0010-0000-0100-00004A000000}" name="  crit_path_routing_area_total" dataDxfId="103"/>
    <tableColumn id="75" xr3:uid="{00000000-0010-0000-0100-00004B000000}" name="  crit_path_routing_area_per_tile"/>
    <tableColumn id="76" xr3:uid="{00000000-0010-0000-0100-00004C000000}" name="  router_lookahead_computation_time"/>
    <tableColumn id="77" xr3:uid="{00000000-0010-0000-0100-00004D000000}" name="  crit_path_route_time"/>
    <tableColumn id="78" xr3:uid="{00000000-0010-0000-0100-00004E000000}" name="  crit_path_total_timing_analysis_time"/>
    <tableColumn id="79" xr3:uid="{00000000-0010-0000-0100-00004F000000}" name="  crit_path_total_sta_ti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CA12" totalsRowShown="0" headerRowDxfId="102" dataDxfId="101">
  <autoFilter ref="A1:CA12" xr:uid="{00000000-0009-0000-0100-000003000000}"/>
  <sortState xmlns:xlrd2="http://schemas.microsoft.com/office/spreadsheetml/2017/richdata2" ref="A2:CA12">
    <sortCondition descending="1" ref="AD1:AD12"/>
  </sortState>
  <tableColumns count="79">
    <tableColumn id="1" xr3:uid="{00000000-0010-0000-0200-000001000000}" name=" arch" dataDxfId="100"/>
    <tableColumn id="2" xr3:uid="{00000000-0010-0000-0200-000002000000}" name="  circuit" dataDxfId="99">
      <calculatedColumnFormula>Table1[[#This Row],[  circuit]]</calculatedColumnFormula>
    </tableColumn>
    <tableColumn id="3" xr3:uid="{00000000-0010-0000-0200-000003000000}" name="  script_params" dataDxfId="98"/>
    <tableColumn id="4" xr3:uid="{00000000-0010-0000-0200-000004000000}" name="  vtr_flow_elapsed_time" dataDxfId="97">
      <calculatedColumnFormula>IFERROR(('Yosys+Odin-II'!D2/'Odin-II'!D2), "NAN")</calculatedColumnFormula>
    </tableColumn>
    <tableColumn id="5" xr3:uid="{00000000-0010-0000-0200-000005000000}" name="  error" dataDxfId="96">
      <calculatedColumnFormula>IFERROR(('Yosys+Odin-II'!E2/'Odin-II'!E2), "NAN")</calculatedColumnFormula>
    </tableColumn>
    <tableColumn id="6" xr3:uid="{00000000-0010-0000-0200-000006000000}" name="  odin_synth_time" dataDxfId="95">
      <calculatedColumnFormula>IFERROR(('Yosys+Odin-II'!F2/'Odin-II'!F2), "NAN")</calculatedColumnFormula>
    </tableColumn>
    <tableColumn id="7" xr3:uid="{00000000-0010-0000-0200-000007000000}" name="  max_odin_mem" dataDxfId="94">
      <calculatedColumnFormula>IFERROR(('Yosys+Odin-II'!G2/'Odin-II'!G2), "NAN")</calculatedColumnFormula>
    </tableColumn>
    <tableColumn id="8" xr3:uid="{00000000-0010-0000-0200-000008000000}" name="  abc_depth" dataDxfId="93">
      <calculatedColumnFormula>IFERROR(('Yosys+Odin-II'!H2/'Odin-II'!H2), "NAN")</calculatedColumnFormula>
    </tableColumn>
    <tableColumn id="9" xr3:uid="{00000000-0010-0000-0200-000009000000}" name="  abc_synth_time" dataDxfId="92">
      <calculatedColumnFormula>IFERROR(('Yosys+Odin-II'!I2/'Odin-II'!I2), "NAN")</calculatedColumnFormula>
    </tableColumn>
    <tableColumn id="10" xr3:uid="{00000000-0010-0000-0200-00000A000000}" name="  abc_cec_time" dataDxfId="91">
      <calculatedColumnFormula>IFERROR(('Yosys+Odin-II'!J2/'Odin-II'!J2), "NAN")</calculatedColumnFormula>
    </tableColumn>
    <tableColumn id="11" xr3:uid="{00000000-0010-0000-0200-00000B000000}" name="  abc_sec_time" dataDxfId="90">
      <calculatedColumnFormula>IFERROR(('Yosys+Odin-II'!K2/'Odin-II'!K2), "NAN")</calculatedColumnFormula>
    </tableColumn>
    <tableColumn id="12" xr3:uid="{00000000-0010-0000-0200-00000C000000}" name="  max_abc_mem" dataDxfId="89">
      <calculatedColumnFormula>IFERROR(('Yosys+Odin-II'!L2/'Odin-II'!L2), "NAN")</calculatedColumnFormula>
    </tableColumn>
    <tableColumn id="13" xr3:uid="{00000000-0010-0000-0200-00000D000000}" name="  ace_time" dataDxfId="88">
      <calculatedColumnFormula>IFERROR(('Yosys+Odin-II'!M2/'Odin-II'!M2), "NAN")</calculatedColumnFormula>
    </tableColumn>
    <tableColumn id="14" xr3:uid="{00000000-0010-0000-0200-00000E000000}" name="  max_ace_mem" dataDxfId="87">
      <calculatedColumnFormula>IFERROR(('Yosys+Odin-II'!N2/'Odin-II'!N2), "NAN")</calculatedColumnFormula>
    </tableColumn>
    <tableColumn id="15" xr3:uid="{00000000-0010-0000-0200-00000F000000}" name="  num_clb" dataDxfId="86">
      <calculatedColumnFormula>IFERROR(('Yosys+Odin-II'!O2/'Odin-II'!O2), "NAN")</calculatedColumnFormula>
    </tableColumn>
    <tableColumn id="16" xr3:uid="{00000000-0010-0000-0200-000010000000}" name="  num_io" dataDxfId="85">
      <calculatedColumnFormula>IFERROR(('Yosys+Odin-II'!P2/'Odin-II'!P2), "NAN")</calculatedColumnFormula>
    </tableColumn>
    <tableColumn id="17" xr3:uid="{00000000-0010-0000-0200-000011000000}" name="  num_memories" dataDxfId="84">
      <calculatedColumnFormula>IFERROR(('Yosys+Odin-II'!Q2/'Odin-II'!Q2), "NAN")</calculatedColumnFormula>
    </tableColumn>
    <tableColumn id="18" xr3:uid="{00000000-0010-0000-0200-000012000000}" name="  num_mult" dataDxfId="83">
      <calculatedColumnFormula>IFERROR(('Yosys+Odin-II'!R2/'Odin-II'!R2), "NAN")</calculatedColumnFormula>
    </tableColumn>
    <tableColumn id="19" xr3:uid="{00000000-0010-0000-0200-000013000000}" name="  vpr_status" dataDxfId="82">
      <calculatedColumnFormula>IFERROR(('Yosys+Odin-II'!S2/'Odin-II'!S2), "NAN")</calculatedColumnFormula>
    </tableColumn>
    <tableColumn id="20" xr3:uid="{00000000-0010-0000-0200-000014000000}" name="  vpr_revision" dataDxfId="81">
      <calculatedColumnFormula>IFERROR(('Yosys+Odin-II'!T2/'Odin-II'!T2), "NAN")</calculatedColumnFormula>
    </tableColumn>
    <tableColumn id="21" xr3:uid="{00000000-0010-0000-0200-000015000000}" name="  vpr_build_info" dataDxfId="80">
      <calculatedColumnFormula>IFERROR(('Yosys+Odin-II'!U2/'Odin-II'!U2), "NAN")</calculatedColumnFormula>
    </tableColumn>
    <tableColumn id="22" xr3:uid="{00000000-0010-0000-0200-000016000000}" name="  vpr_compiler" dataDxfId="79">
      <calculatedColumnFormula>IFERROR(('Yosys+Odin-II'!V2/'Odin-II'!V2), "NAN")</calculatedColumnFormula>
    </tableColumn>
    <tableColumn id="23" xr3:uid="{00000000-0010-0000-0200-000017000000}" name="  vpr_compiled" dataDxfId="78">
      <calculatedColumnFormula>IFERROR(('Yosys+Odin-II'!W2/'Odin-II'!W2), "NAN")</calculatedColumnFormula>
    </tableColumn>
    <tableColumn id="24" xr3:uid="{00000000-0010-0000-0200-000018000000}" name="  hostname" dataDxfId="77">
      <calculatedColumnFormula>IFERROR(('Yosys+Odin-II'!X2/'Odin-II'!X2), "NAN")</calculatedColumnFormula>
    </tableColumn>
    <tableColumn id="25" xr3:uid="{00000000-0010-0000-0200-000019000000}" name="  rundir" dataDxfId="76">
      <calculatedColumnFormula>IFERROR(('Yosys+Odin-II'!Y2/'Odin-II'!Y2), "NAN")</calculatedColumnFormula>
    </tableColumn>
    <tableColumn id="26" xr3:uid="{00000000-0010-0000-0200-00001A000000}" name="  max_vpr_mem" dataDxfId="75">
      <calculatedColumnFormula>IFERROR(('Yosys+Odin-II'!Z2/'Odin-II'!Z2), "NAN")</calculatedColumnFormula>
    </tableColumn>
    <tableColumn id="27" xr3:uid="{00000000-0010-0000-0200-00001B000000}" name="  num_primary_inputs" dataDxfId="74">
      <calculatedColumnFormula>IFERROR(('Yosys+Odin-II'!AA2/'Odin-II'!AA2), "NAN")</calculatedColumnFormula>
    </tableColumn>
    <tableColumn id="28" xr3:uid="{00000000-0010-0000-0200-00001C000000}" name="  num_primary_outputs" dataDxfId="73">
      <calculatedColumnFormula>IFERROR(('Yosys+Odin-II'!AB2/'Odin-II'!AB2), "NAN")</calculatedColumnFormula>
    </tableColumn>
    <tableColumn id="29" xr3:uid="{00000000-0010-0000-0200-00001D000000}" name="  num_pre_packed_nets" dataDxfId="72">
      <calculatedColumnFormula>IFERROR(('Yosys+Odin-II'!AC2/'Odin-II'!AC2), "NAN")</calculatedColumnFormula>
    </tableColumn>
    <tableColumn id="30" xr3:uid="{00000000-0010-0000-0200-00001E000000}" name="  num_pre_packed_blocks" dataDxfId="71">
      <calculatedColumnFormula>IFERROR(('Yosys+Odin-II'!AD2/'Odin-II'!AD2), "NAN")</calculatedColumnFormula>
    </tableColumn>
    <tableColumn id="31" xr3:uid="{00000000-0010-0000-0200-00001F000000}" name="  num_netlist_clocks" dataDxfId="70">
      <calculatedColumnFormula>IFERROR(('Yosys+Odin-II'!AE2/'Odin-II'!AE2), "NAN")</calculatedColumnFormula>
    </tableColumn>
    <tableColumn id="32" xr3:uid="{00000000-0010-0000-0200-000020000000}" name="  num_post_packed_nets" dataDxfId="69">
      <calculatedColumnFormula>IFERROR(('Yosys+Odin-II'!AF2/'Odin-II'!AF2), "NAN")</calculatedColumnFormula>
    </tableColumn>
    <tableColumn id="33" xr3:uid="{00000000-0010-0000-0200-000021000000}" name="  num_post_packed_blocks" dataDxfId="68">
      <calculatedColumnFormula>IFERROR(('Yosys+Odin-II'!AG2/'Odin-II'!AG2), "NAN")</calculatedColumnFormula>
    </tableColumn>
    <tableColumn id="34" xr3:uid="{00000000-0010-0000-0200-000022000000}" name="  device_width" dataDxfId="67">
      <calculatedColumnFormula>IFERROR(('Yosys+Odin-II'!AH2/'Odin-II'!AH2), "NAN")</calculatedColumnFormula>
    </tableColumn>
    <tableColumn id="35" xr3:uid="{00000000-0010-0000-0200-000023000000}" name="  device_height" dataDxfId="66">
      <calculatedColumnFormula>IFERROR(('Yosys+Odin-II'!AI2/'Odin-II'!AI2), "NAN")</calculatedColumnFormula>
    </tableColumn>
    <tableColumn id="36" xr3:uid="{00000000-0010-0000-0200-000024000000}" name="  device_grid_tiles" dataDxfId="65">
      <calculatedColumnFormula>IFERROR(('Yosys+Odin-II'!AJ2/'Odin-II'!AJ2), "NAN")</calculatedColumnFormula>
    </tableColumn>
    <tableColumn id="37" xr3:uid="{00000000-0010-0000-0200-000025000000}" name="  device_limiting_resources" dataDxfId="64">
      <calculatedColumnFormula>IFERROR(('Yosys+Odin-II'!AK2/'Odin-II'!AK2), "NAN")</calculatedColumnFormula>
    </tableColumn>
    <tableColumn id="38" xr3:uid="{00000000-0010-0000-0200-000026000000}" name="  device_name" dataDxfId="63">
      <calculatedColumnFormula>IFERROR(('Yosys+Odin-II'!AL2/'Odin-II'!AL2), "NAN")</calculatedColumnFormula>
    </tableColumn>
    <tableColumn id="39" xr3:uid="{00000000-0010-0000-0200-000027000000}" name="  pack_time" dataDxfId="62">
      <calculatedColumnFormula>IFERROR(('Yosys+Odin-II'!AM2/'Odin-II'!AM2), "NAN")</calculatedColumnFormula>
    </tableColumn>
    <tableColumn id="40" xr3:uid="{00000000-0010-0000-0200-000028000000}" name="  placed_wirelength_est" dataDxfId="61">
      <calculatedColumnFormula>IFERROR(('Yosys+Odin-II'!AN2/'Odin-II'!AN2), "NAN")</calculatedColumnFormula>
    </tableColumn>
    <tableColumn id="41" xr3:uid="{00000000-0010-0000-0200-000029000000}" name="  place_time" dataDxfId="60">
      <calculatedColumnFormula>IFERROR(('Yosys+Odin-II'!AO2/'Odin-II'!AO2), "NAN")</calculatedColumnFormula>
    </tableColumn>
    <tableColumn id="42" xr3:uid="{00000000-0010-0000-0200-00002A000000}" name="  place_quench_time" dataDxfId="59">
      <calculatedColumnFormula>IFERROR(('Yosys+Odin-II'!AP2/'Odin-II'!AP2), "NAN")</calculatedColumnFormula>
    </tableColumn>
    <tableColumn id="43" xr3:uid="{00000000-0010-0000-0200-00002B000000}" name="  placed_CPD_est" dataDxfId="58">
      <calculatedColumnFormula>IFERROR(('Yosys+Odin-II'!AQ2/'Odin-II'!AQ2), "NAN")</calculatedColumnFormula>
    </tableColumn>
    <tableColumn id="44" xr3:uid="{00000000-0010-0000-0200-00002C000000}" name="  placed_setup_TNS_est" dataDxfId="57">
      <calculatedColumnFormula>IFERROR(('Yosys+Odin-II'!AR2/'Odin-II'!AR2), "NAN")</calculatedColumnFormula>
    </tableColumn>
    <tableColumn id="45" xr3:uid="{00000000-0010-0000-0200-00002D000000}" name="  placed_setup_WNS_est" dataDxfId="56">
      <calculatedColumnFormula>IFERROR(('Yosys+Odin-II'!AS2/'Odin-II'!AS2), "NAN")</calculatedColumnFormula>
    </tableColumn>
    <tableColumn id="46" xr3:uid="{00000000-0010-0000-0200-00002E000000}" name="  placed_geomean_nonvirtual_intradomain_critical_path_delay_est" dataDxfId="55">
      <calculatedColumnFormula>IFERROR(('Yosys+Odin-II'!AT2/'Odin-II'!AT2), "NAN")</calculatedColumnFormula>
    </tableColumn>
    <tableColumn id="47" xr3:uid="{00000000-0010-0000-0200-00002F000000}" name="  place_delay_matrix_lookup_time" dataDxfId="54">
      <calculatedColumnFormula>IFERROR(('Yosys+Odin-II'!AU2/'Odin-II'!AU2), "NAN")</calculatedColumnFormula>
    </tableColumn>
    <tableColumn id="48" xr3:uid="{00000000-0010-0000-0200-000030000000}" name="  place_quench_timing_analysis_time" dataDxfId="53">
      <calculatedColumnFormula>IFERROR(('Yosys+Odin-II'!AV2/'Odin-II'!AV2), "NAN")</calculatedColumnFormula>
    </tableColumn>
    <tableColumn id="49" xr3:uid="{00000000-0010-0000-0200-000031000000}" name="  place_quench_sta_time" dataDxfId="52">
      <calculatedColumnFormula>IFERROR(('Yosys+Odin-II'!AW2/'Odin-II'!AW2), "NAN")</calculatedColumnFormula>
    </tableColumn>
    <tableColumn id="50" xr3:uid="{00000000-0010-0000-0200-000032000000}" name="  place_total_timing_analysis_time" dataDxfId="51">
      <calculatedColumnFormula>IFERROR(('Yosys+Odin-II'!AX2/'Odin-II'!AX2), "NAN")</calculatedColumnFormula>
    </tableColumn>
    <tableColumn id="51" xr3:uid="{00000000-0010-0000-0200-000033000000}" name="  place_total_sta_time" dataDxfId="50">
      <calculatedColumnFormula>IFERROR(('Yosys+Odin-II'!AY2/'Odin-II'!AY2), "NAN")</calculatedColumnFormula>
    </tableColumn>
    <tableColumn id="52" xr3:uid="{00000000-0010-0000-0200-000034000000}" name="  min_chan_width" dataDxfId="49">
      <calculatedColumnFormula>IFERROR(('Yosys+Odin-II'!AZ2/'Odin-II'!AZ2), "NAN")</calculatedColumnFormula>
    </tableColumn>
    <tableColumn id="53" xr3:uid="{00000000-0010-0000-0200-000035000000}" name="  routed_wirelength" dataDxfId="48">
      <calculatedColumnFormula>IFERROR(('Yosys+Odin-II'!BA2/'Odin-II'!BA2), "NAN")</calculatedColumnFormula>
    </tableColumn>
    <tableColumn id="54" xr3:uid="{00000000-0010-0000-0200-000036000000}" name="  min_chan_width_route_success_iteration" dataDxfId="47">
      <calculatedColumnFormula>IFERROR(('Yosys+Odin-II'!BB2/'Odin-II'!BB2), "NAN")</calculatedColumnFormula>
    </tableColumn>
    <tableColumn id="55" xr3:uid="{00000000-0010-0000-0200-000037000000}" name="  logic_block_area_total" dataDxfId="46">
      <calculatedColumnFormula>IFERROR(('Yosys+Odin-II'!BC2/'Odin-II'!BC2), "NAN")</calculatedColumnFormula>
    </tableColumn>
    <tableColumn id="56" xr3:uid="{00000000-0010-0000-0200-000038000000}" name="  logic_block_area_used" dataDxfId="45">
      <calculatedColumnFormula>IFERROR(('Yosys+Odin-II'!BD2/'Odin-II'!BD2), "NAN")</calculatedColumnFormula>
    </tableColumn>
    <tableColumn id="57" xr3:uid="{00000000-0010-0000-0200-000039000000}" name="  min_chan_width_routing_area_total" dataDxfId="44">
      <calculatedColumnFormula>IFERROR(('Yosys+Odin-II'!BE2/'Odin-II'!BE2), "NAN")</calculatedColumnFormula>
    </tableColumn>
    <tableColumn id="58" xr3:uid="{00000000-0010-0000-0200-00003A000000}" name="  min_chan_width_routing_area_per_tile" dataDxfId="43">
      <calculatedColumnFormula>IFERROR(('Yosys+Odin-II'!BF2/'Odin-II'!BF2), "NAN")</calculatedColumnFormula>
    </tableColumn>
    <tableColumn id="59" xr3:uid="{00000000-0010-0000-0200-00003B000000}" name="  min_chan_width_route_time" dataDxfId="42">
      <calculatedColumnFormula>IFERROR(('Yosys+Odin-II'!BG2/'Odin-II'!BG2), "NAN")</calculatedColumnFormula>
    </tableColumn>
    <tableColumn id="60" xr3:uid="{00000000-0010-0000-0200-00003C000000}" name="  min_chan_width_total_timing_analysis_time" dataDxfId="41">
      <calculatedColumnFormula>IFERROR(('Yosys+Odin-II'!BH2/'Odin-II'!BH2), "NAN")</calculatedColumnFormula>
    </tableColumn>
    <tableColumn id="61" xr3:uid="{00000000-0010-0000-0200-00003D000000}" name="  min_chan_width_total_sta_time" dataDxfId="40">
      <calculatedColumnFormula>IFERROR(('Yosys+Odin-II'!BI2/'Odin-II'!BI2), "NAN")</calculatedColumnFormula>
    </tableColumn>
    <tableColumn id="62" xr3:uid="{00000000-0010-0000-0200-00003E000000}" name="  crit_path_routed_wirelength" dataDxfId="39">
      <calculatedColumnFormula>IFERROR(('Yosys+Odin-II'!BJ2/'Odin-II'!BJ2), "NAN")</calculatedColumnFormula>
    </tableColumn>
    <tableColumn id="63" xr3:uid="{00000000-0010-0000-0200-00003F000000}" name="  crit_path_route_success_iteration" dataDxfId="38">
      <calculatedColumnFormula>IFERROR(('Yosys+Odin-II'!BK2/'Odin-II'!BK2), "NAN")</calculatedColumnFormula>
    </tableColumn>
    <tableColumn id="64" xr3:uid="{00000000-0010-0000-0200-000040000000}" name="  crit_path_total_nets_routed" dataDxfId="37">
      <calculatedColumnFormula>IFERROR(('Yosys+Odin-II'!BL2/'Odin-II'!BL2), "NAN")</calculatedColumnFormula>
    </tableColumn>
    <tableColumn id="65" xr3:uid="{00000000-0010-0000-0200-000041000000}" name="  crit_path_total_connections_routed" dataDxfId="36">
      <calculatedColumnFormula>IFERROR(('Yosys+Odin-II'!BM2/'Odin-II'!BM2), "NAN")</calculatedColumnFormula>
    </tableColumn>
    <tableColumn id="66" xr3:uid="{00000000-0010-0000-0200-000042000000}" name="  crit_path_total_heap_pushes" dataDxfId="35">
      <calculatedColumnFormula>IFERROR(('Yosys+Odin-II'!BN2/'Odin-II'!BN2), "NAN")</calculatedColumnFormula>
    </tableColumn>
    <tableColumn id="67" xr3:uid="{00000000-0010-0000-0200-000043000000}" name="  crit_path_total_heap_pops" dataDxfId="34">
      <calculatedColumnFormula>IFERROR(('Yosys+Odin-II'!BO2/'Odin-II'!BO2), "NAN")</calculatedColumnFormula>
    </tableColumn>
    <tableColumn id="68" xr3:uid="{00000000-0010-0000-0200-000044000000}" name="  critical_path_delay" dataDxfId="33">
      <calculatedColumnFormula>IFERROR(('Yosys+Odin-II'!BP2/'Odin-II'!BP2), "NAN")</calculatedColumnFormula>
    </tableColumn>
    <tableColumn id="69" xr3:uid="{00000000-0010-0000-0200-000045000000}" name="  geomean_nonvirtual_intradomain_critical_path_delay" dataDxfId="32">
      <calculatedColumnFormula>IFERROR(('Yosys+Odin-II'!BQ2/'Odin-II'!BQ2), "NAN")</calculatedColumnFormula>
    </tableColumn>
    <tableColumn id="70" xr3:uid="{00000000-0010-0000-0200-000046000000}" name="  setup_TNS" dataDxfId="31">
      <calculatedColumnFormula>IFERROR(('Yosys+Odin-II'!BR2/'Odin-II'!BR2), "NAN")</calculatedColumnFormula>
    </tableColumn>
    <tableColumn id="71" xr3:uid="{00000000-0010-0000-0200-000047000000}" name="  setup_WNS" dataDxfId="30">
      <calculatedColumnFormula>IFERROR(('Yosys+Odin-II'!BS2/'Odin-II'!BS2), "NAN")</calculatedColumnFormula>
    </tableColumn>
    <tableColumn id="72" xr3:uid="{00000000-0010-0000-0200-000048000000}" name="  hold_TNS" dataDxfId="29">
      <calculatedColumnFormula>IFERROR(('Yosys+Odin-II'!BT2/'Odin-II'!BT2), "NAN")</calculatedColumnFormula>
    </tableColumn>
    <tableColumn id="73" xr3:uid="{00000000-0010-0000-0200-000049000000}" name="  hold_WNS" dataDxfId="28">
      <calculatedColumnFormula>IFERROR(('Yosys+Odin-II'!BU2/'Odin-II'!BU2), "NAN")</calculatedColumnFormula>
    </tableColumn>
    <tableColumn id="74" xr3:uid="{00000000-0010-0000-0200-00004A000000}" name="  crit_path_routing_area_total" dataDxfId="27">
      <calculatedColumnFormula>IFERROR(('Yosys+Odin-II'!BV2/'Odin-II'!BV2), "NAN")</calculatedColumnFormula>
    </tableColumn>
    <tableColumn id="75" xr3:uid="{00000000-0010-0000-0200-00004B000000}" name="  crit_path_routing_area_per_tile" dataDxfId="26">
      <calculatedColumnFormula>IFERROR(('Yosys+Odin-II'!BW2/'Odin-II'!BW2), "NAN")</calculatedColumnFormula>
    </tableColumn>
    <tableColumn id="76" xr3:uid="{00000000-0010-0000-0200-00004C000000}" name="  router_lookahead_computation_time" dataDxfId="25">
      <calculatedColumnFormula>IFERROR(('Yosys+Odin-II'!BX2/'Odin-II'!BX2), "NAN")</calculatedColumnFormula>
    </tableColumn>
    <tableColumn id="77" xr3:uid="{00000000-0010-0000-0200-00004D000000}" name="  crit_path_route_time" dataDxfId="24">
      <calculatedColumnFormula>IFERROR(('Yosys+Odin-II'!BY2/'Odin-II'!BY2), "NAN")</calculatedColumnFormula>
    </tableColumn>
    <tableColumn id="78" xr3:uid="{00000000-0010-0000-0200-00004E000000}" name="  crit_path_total_timing_analysis_time" dataDxfId="23">
      <calculatedColumnFormula>IFERROR(('Yosys+Odin-II'!BZ2/'Odin-II'!BZ2), "NAN")</calculatedColumnFormula>
    </tableColumn>
    <tableColumn id="79" xr3:uid="{00000000-0010-0000-0200-00004F000000}" name="  crit_path_total_sta_time" dataDxfId="22">
      <calculatedColumnFormula>IFERROR(('Yosys+Odin-II'!CA2/'Odin-II'!CA2), "NAN")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45" displayName="Table145" ref="A1:T12" totalsRowShown="0" headerRowDxfId="21" dataDxfId="20">
  <autoFilter ref="A1:T12" xr:uid="{00000000-0009-0000-0100-000004000000}"/>
  <sortState xmlns:xlrd2="http://schemas.microsoft.com/office/spreadsheetml/2017/richdata2" ref="A2:T12">
    <sortCondition descending="1" ref="L1:L12"/>
  </sortState>
  <tableColumns count="20">
    <tableColumn id="1" xr3:uid="{00000000-0010-0000-0300-000001000000}" name=" arch" dataDxfId="19"/>
    <tableColumn id="2" xr3:uid="{00000000-0010-0000-0300-000002000000}" name="  circuit" dataDxfId="18">
      <calculatedColumnFormula>Table1[[#This Row],[  circuit]]</calculatedColumnFormula>
    </tableColumn>
    <tableColumn id="4" xr3:uid="{00000000-0010-0000-0300-000004000000}" name="  vtr_flow_elapsed_time" dataDxfId="17">
      <calculatedColumnFormula>IFERROR(('Yosys+Odin-II'!D2/'Odin-II'!D2), "NAN")</calculatedColumnFormula>
    </tableColumn>
    <tableColumn id="6" xr3:uid="{00000000-0010-0000-0300-000006000000}" name="  odin_synth_time" dataDxfId="16">
      <calculatedColumnFormula>IFERROR(('Yosys+Odin-II'!F2/'Odin-II'!F2), "NAN")</calculatedColumnFormula>
    </tableColumn>
    <tableColumn id="8" xr3:uid="{00000000-0010-0000-0300-000008000000}" name="  abc_depth" dataDxfId="15">
      <calculatedColumnFormula>IFERROR(('Yosys+Odin-II'!H2/'Odin-II'!H2), "NAN")</calculatedColumnFormula>
    </tableColumn>
    <tableColumn id="9" xr3:uid="{00000000-0010-0000-0300-000009000000}" name="  abc_synth_time" dataDxfId="14">
      <calculatedColumnFormula>IFERROR(('Yosys+Odin-II'!I2/'Odin-II'!I2), "NAN")</calculatedColumnFormula>
    </tableColumn>
    <tableColumn id="15" xr3:uid="{00000000-0010-0000-0300-00000F000000}" name="  num_clb" dataDxfId="13">
      <calculatedColumnFormula>IFERROR(('Yosys+Odin-II'!O2/'Odin-II'!O2), "NAN")</calculatedColumnFormula>
    </tableColumn>
    <tableColumn id="16" xr3:uid="{00000000-0010-0000-0300-000010000000}" name="  num_io" dataDxfId="12">
      <calculatedColumnFormula>IFERROR(('Yosys+Odin-II'!P2/'Odin-II'!P2), "NAN")</calculatedColumnFormula>
    </tableColumn>
    <tableColumn id="17" xr3:uid="{00000000-0010-0000-0300-000011000000}" name="  num_memories" dataDxfId="11">
      <calculatedColumnFormula>IFERROR(('Yosys+Odin-II'!Q2/'Odin-II'!Q2), "NAN")</calculatedColumnFormula>
    </tableColumn>
    <tableColumn id="18" xr3:uid="{00000000-0010-0000-0300-000012000000}" name="  num_mult" dataDxfId="10">
      <calculatedColumnFormula>IFERROR(('Yosys+Odin-II'!R2/'Odin-II'!R2), "NAN")</calculatedColumnFormula>
    </tableColumn>
    <tableColumn id="26" xr3:uid="{00000000-0010-0000-0300-00001A000000}" name="  max_vpr_mem" dataDxfId="9">
      <calculatedColumnFormula>IFERROR(('Yosys+Odin-II'!Z2/'Odin-II'!Z2), "NAN")</calculatedColumnFormula>
    </tableColumn>
    <tableColumn id="30" xr3:uid="{00000000-0010-0000-0300-00001E000000}" name="  num_pre_packed_blocks" dataDxfId="8">
      <calculatedColumnFormula>IFERROR(('Yosys+Odin-II'!AD2/'Odin-II'!AD2), "NAN")</calculatedColumnFormula>
    </tableColumn>
    <tableColumn id="31" xr3:uid="{00000000-0010-0000-0300-00001F000000}" name="  num_netlist_clocks" dataDxfId="7">
      <calculatedColumnFormula>IFERROR(('Yosys+Odin-II'!AE2/'Odin-II'!AE2), "NAN")</calculatedColumnFormula>
    </tableColumn>
    <tableColumn id="38" xr3:uid="{00000000-0010-0000-0300-000026000000}" name="  device_name" dataDxfId="6">
      <calculatedColumnFormula>IFERROR(('Yosys+Odin-II'!AL2/'Odin-II'!AL2), "NAN")</calculatedColumnFormula>
    </tableColumn>
    <tableColumn id="39" xr3:uid="{00000000-0010-0000-0300-000027000000}" name="  pack_time" dataDxfId="5">
      <calculatedColumnFormula>IFERROR(('Yosys+Odin-II'!AM2/'Odin-II'!AM2), "NAN")</calculatedColumnFormula>
    </tableColumn>
    <tableColumn id="41" xr3:uid="{00000000-0010-0000-0300-000029000000}" name="  place_time" dataDxfId="4">
      <calculatedColumnFormula>IFERROR(('Yosys+Odin-II'!AO2/'Odin-II'!AO2), "NAN")</calculatedColumnFormula>
    </tableColumn>
    <tableColumn id="52" xr3:uid="{00000000-0010-0000-0300-000034000000}" name="  min_chan_width" dataDxfId="3">
      <calculatedColumnFormula>IFERROR(('Yosys+Odin-II'!AZ2/'Odin-II'!AZ2), "NAN")</calculatedColumnFormula>
    </tableColumn>
    <tableColumn id="53" xr3:uid="{00000000-0010-0000-0300-000035000000}" name="  routed_wirelength" dataDxfId="2">
      <calculatedColumnFormula>IFERROR(('Yosys+Odin-II'!BA2/'Odin-II'!BA2), "NAN")</calculatedColumnFormula>
    </tableColumn>
    <tableColumn id="59" xr3:uid="{00000000-0010-0000-0300-00003B000000}" name="  min_chan_width_route_time" dataDxfId="1">
      <calculatedColumnFormula>IFERROR(('Yosys+Odin-II'!BG2/'Odin-II'!BG2), "NAN")</calculatedColumnFormula>
    </tableColumn>
    <tableColumn id="68" xr3:uid="{00000000-0010-0000-0300-000044000000}" name="  critical_path_delay" dataDxfId="0">
      <calculatedColumnFormula>IFERROR(('Yosys+Odin-II'!BP2/'Odin-II'!BP2), "NAN")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opLeftCell="B1" workbookViewId="0">
      <pane xSplit="1" topLeftCell="BW1" activePane="topRight" state="frozen"/>
      <selection activeCell="B1" sqref="B1"/>
      <selection pane="topRight" activeCell="CE2" sqref="CE2"/>
    </sheetView>
  </sheetViews>
  <sheetFormatPr baseColWidth="10" defaultRowHeight="16" x14ac:dyDescent="0.2"/>
  <cols>
    <col min="1" max="1" width="39.33203125" bestFit="1" customWidth="1"/>
    <col min="2" max="2" width="18.83203125" bestFit="1" customWidth="1"/>
    <col min="3" max="3" width="15.33203125" bestFit="1" customWidth="1"/>
    <col min="4" max="4" width="23" bestFit="1" customWidth="1"/>
    <col min="5" max="5" width="7.6640625" bestFit="1" customWidth="1"/>
    <col min="6" max="6" width="17.5" bestFit="1" customWidth="1"/>
    <col min="7" max="7" width="17.1640625" bestFit="1" customWidth="1"/>
    <col min="8" max="8" width="12.1640625" bestFit="1" customWidth="1"/>
    <col min="9" max="9" width="16.83203125" bestFit="1" customWidth="1"/>
    <col min="10" max="11" width="15" bestFit="1" customWidth="1"/>
    <col min="12" max="12" width="16.5" bestFit="1" customWidth="1"/>
    <col min="13" max="13" width="11.33203125" bestFit="1" customWidth="1"/>
    <col min="14" max="14" width="16.5" bestFit="1" customWidth="1"/>
    <col min="15" max="16" width="12.1640625" bestFit="1" customWidth="1"/>
    <col min="17" max="17" width="16.6640625" bestFit="1" customWidth="1"/>
    <col min="18" max="18" width="12.1640625" bestFit="1" customWidth="1"/>
    <col min="19" max="19" width="12.33203125" bestFit="1" customWidth="1"/>
    <col min="20" max="20" width="29.33203125" bestFit="1" customWidth="1"/>
    <col min="21" max="21" width="26.6640625" bestFit="1" customWidth="1"/>
    <col min="22" max="22" width="39" bestFit="1" customWidth="1"/>
    <col min="23" max="23" width="18.6640625" bestFit="1" customWidth="1"/>
    <col min="24" max="24" width="11.83203125" bestFit="1" customWidth="1"/>
    <col min="25" max="25" width="52.1640625" bestFit="1" customWidth="1"/>
    <col min="26" max="26" width="16.33203125" bestFit="1" customWidth="1"/>
    <col min="27" max="27" width="21" bestFit="1" customWidth="1"/>
    <col min="28" max="28" width="22.1640625" bestFit="1" customWidth="1"/>
    <col min="29" max="29" width="22.5" bestFit="1" customWidth="1"/>
    <col min="30" max="30" width="24.33203125" bestFit="1" customWidth="1"/>
    <col min="31" max="31" width="19.6640625" bestFit="1" customWidth="1"/>
    <col min="32" max="32" width="23.33203125" bestFit="1" customWidth="1"/>
    <col min="33" max="33" width="25.1640625" bestFit="1" customWidth="1"/>
    <col min="34" max="34" width="14.6640625" bestFit="1" customWidth="1"/>
    <col min="35" max="35" width="15.1640625" bestFit="1" customWidth="1"/>
    <col min="36" max="36" width="17.6640625" bestFit="1" customWidth="1"/>
    <col min="37" max="37" width="25.5" bestFit="1" customWidth="1"/>
    <col min="38" max="38" width="14.6640625" bestFit="1" customWidth="1"/>
    <col min="39" max="39" width="12.33203125" bestFit="1" customWidth="1"/>
    <col min="40" max="40" width="22.5" bestFit="1" customWidth="1"/>
    <col min="41" max="41" width="12.83203125" bestFit="1" customWidth="1"/>
    <col min="42" max="42" width="19.83203125" bestFit="1" customWidth="1"/>
    <col min="43" max="43" width="16.83203125" bestFit="1" customWidth="1"/>
    <col min="44" max="44" width="22.5" bestFit="1" customWidth="1"/>
    <col min="45" max="45" width="23.33203125" bestFit="1" customWidth="1"/>
    <col min="46" max="46" width="59.5" bestFit="1" customWidth="1"/>
    <col min="47" max="47" width="31.83203125" bestFit="1" customWidth="1"/>
    <col min="48" max="48" width="34.33203125" bestFit="1" customWidth="1"/>
    <col min="49" max="49" width="23.33203125" bestFit="1" customWidth="1"/>
    <col min="50" max="50" width="32.1640625" bestFit="1" customWidth="1"/>
    <col min="51" max="51" width="21.33203125" bestFit="1" customWidth="1"/>
    <col min="52" max="52" width="17.33203125" bestFit="1" customWidth="1"/>
    <col min="53" max="53" width="19" bestFit="1" customWidth="1"/>
    <col min="54" max="54" width="38.5" bestFit="1" customWidth="1"/>
    <col min="55" max="56" width="22.5" bestFit="1" customWidth="1"/>
    <col min="57" max="57" width="34.33203125" bestFit="1" customWidth="1"/>
    <col min="58" max="58" width="36.83203125" bestFit="1" customWidth="1"/>
    <col min="59" max="59" width="27.83203125" bestFit="1" customWidth="1"/>
    <col min="60" max="60" width="41.83203125" bestFit="1" customWidth="1"/>
    <col min="61" max="61" width="31" bestFit="1" customWidth="1"/>
    <col min="62" max="62" width="27.5" bestFit="1" customWidth="1"/>
    <col min="63" max="63" width="32" bestFit="1" customWidth="1"/>
    <col min="64" max="64" width="27" bestFit="1" customWidth="1"/>
    <col min="65" max="65" width="33.33203125" bestFit="1" customWidth="1"/>
    <col min="66" max="66" width="27.83203125" bestFit="1" customWidth="1"/>
    <col min="67" max="67" width="26" bestFit="1" customWidth="1"/>
    <col min="68" max="68" width="19.5" bestFit="1" customWidth="1"/>
    <col min="69" max="69" width="49.33203125" bestFit="1" customWidth="1"/>
    <col min="70" max="70" width="12.5" bestFit="1" customWidth="1"/>
    <col min="71" max="71" width="13.33203125" bestFit="1" customWidth="1"/>
    <col min="72" max="72" width="11.5" bestFit="1" customWidth="1"/>
    <col min="73" max="73" width="12.33203125" bestFit="1" customWidth="1"/>
    <col min="74" max="74" width="27.6640625" bestFit="1" customWidth="1"/>
    <col min="75" max="75" width="30.33203125" bestFit="1" customWidth="1"/>
    <col min="76" max="76" width="35" bestFit="1" customWidth="1"/>
    <col min="77" max="77" width="21.33203125" bestFit="1" customWidth="1"/>
    <col min="78" max="78" width="35.33203125" bestFit="1" customWidth="1"/>
    <col min="79" max="79" width="24.5" bestFit="1" customWidth="1"/>
    <col min="82" max="82" width="8.1640625" bestFit="1" customWidth="1"/>
  </cols>
  <sheetData>
    <row r="1" spans="1:1638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188</v>
      </c>
      <c r="CC1" t="s">
        <v>189</v>
      </c>
      <c r="CD1" t="s">
        <v>187</v>
      </c>
    </row>
    <row r="2" spans="1:16384" x14ac:dyDescent="0.2">
      <c r="A2" t="s">
        <v>160</v>
      </c>
      <c r="B2" t="s">
        <v>192</v>
      </c>
      <c r="C2" t="s">
        <v>161</v>
      </c>
      <c r="D2">
        <v>161.94</v>
      </c>
      <c r="E2" t="s">
        <v>162</v>
      </c>
      <c r="F2">
        <v>1.76</v>
      </c>
      <c r="G2">
        <v>140920</v>
      </c>
      <c r="H2">
        <v>1</v>
      </c>
      <c r="I2">
        <v>1.78</v>
      </c>
      <c r="J2">
        <v>-1</v>
      </c>
      <c r="K2">
        <v>-1</v>
      </c>
      <c r="L2">
        <v>135984</v>
      </c>
      <c r="M2">
        <v>-1</v>
      </c>
      <c r="N2">
        <v>-1</v>
      </c>
      <c r="O2">
        <v>1669</v>
      </c>
      <c r="P2">
        <v>13</v>
      </c>
      <c r="Q2">
        <v>0</v>
      </c>
      <c r="R2">
        <v>0</v>
      </c>
      <c r="S2" t="s">
        <v>163</v>
      </c>
      <c r="T2" t="s">
        <v>203</v>
      </c>
      <c r="U2" t="s">
        <v>204</v>
      </c>
      <c r="V2" t="s">
        <v>205</v>
      </c>
      <c r="W2" t="s">
        <v>206</v>
      </c>
      <c r="X2" t="s">
        <v>164</v>
      </c>
      <c r="Y2" t="s">
        <v>165</v>
      </c>
      <c r="Z2">
        <v>531372</v>
      </c>
      <c r="AA2">
        <v>13</v>
      </c>
      <c r="AB2">
        <v>29</v>
      </c>
      <c r="AC2">
        <v>51040</v>
      </c>
      <c r="AD2">
        <v>42143</v>
      </c>
      <c r="AE2">
        <v>1</v>
      </c>
      <c r="AF2">
        <v>21016</v>
      </c>
      <c r="AG2">
        <v>1711</v>
      </c>
      <c r="AH2">
        <v>50</v>
      </c>
      <c r="AI2">
        <v>50</v>
      </c>
      <c r="AJ2">
        <v>2500</v>
      </c>
      <c r="AK2" t="s">
        <v>166</v>
      </c>
      <c r="AL2" t="s">
        <v>167</v>
      </c>
      <c r="AM2">
        <v>11.7</v>
      </c>
      <c r="AN2">
        <v>165073</v>
      </c>
      <c r="AO2">
        <v>24.64</v>
      </c>
      <c r="AP2">
        <v>0.14000000000000001</v>
      </c>
      <c r="AQ2">
        <v>2.84572</v>
      </c>
      <c r="AR2">
        <v>-33832.6</v>
      </c>
      <c r="AS2">
        <v>-2.84572</v>
      </c>
      <c r="AT2">
        <v>2.84572</v>
      </c>
      <c r="AU2">
        <v>15</v>
      </c>
      <c r="AV2">
        <v>3.6093800000000002E-2</v>
      </c>
      <c r="AW2">
        <v>3.06874E-2</v>
      </c>
      <c r="AX2">
        <v>5.3009899999999996</v>
      </c>
      <c r="AY2">
        <v>4.5203899999999999</v>
      </c>
      <c r="AZ2">
        <v>90</v>
      </c>
      <c r="BA2">
        <v>221884</v>
      </c>
      <c r="BB2">
        <v>27</v>
      </c>
      <c r="BC2" s="1">
        <v>147946000</v>
      </c>
      <c r="BD2" s="1">
        <v>89951200</v>
      </c>
      <c r="BE2" s="1">
        <v>14920900</v>
      </c>
      <c r="BF2">
        <v>5968.35</v>
      </c>
      <c r="BG2">
        <v>79.239999999999995</v>
      </c>
      <c r="BH2">
        <v>21.792100000000001</v>
      </c>
      <c r="BI2">
        <v>18.883600000000001</v>
      </c>
      <c r="BJ2">
        <v>209987</v>
      </c>
      <c r="BK2">
        <v>16</v>
      </c>
      <c r="BL2">
        <v>65501</v>
      </c>
      <c r="BM2">
        <v>79403</v>
      </c>
      <c r="BN2">
        <v>4276914</v>
      </c>
      <c r="BO2">
        <v>679419</v>
      </c>
      <c r="BP2">
        <v>3.3275199999999998</v>
      </c>
      <c r="BQ2">
        <v>3.3275199999999998</v>
      </c>
      <c r="BR2">
        <v>-36442.300000000003</v>
      </c>
      <c r="BS2">
        <v>-3.3275199999999998</v>
      </c>
      <c r="BT2">
        <v>0</v>
      </c>
      <c r="BU2">
        <v>0</v>
      </c>
      <c r="BV2" s="1">
        <v>18664600</v>
      </c>
      <c r="BW2">
        <v>7465.86</v>
      </c>
      <c r="BX2">
        <v>3.81</v>
      </c>
      <c r="BY2">
        <v>2.2799999999999998</v>
      </c>
      <c r="BZ2">
        <v>1.85442</v>
      </c>
      <c r="CA2">
        <v>1.7012</v>
      </c>
      <c r="CB2" t="s">
        <v>159</v>
      </c>
      <c r="CD2">
        <v>33208</v>
      </c>
    </row>
    <row r="3" spans="1:16384" x14ac:dyDescent="0.2">
      <c r="A3" t="s">
        <v>160</v>
      </c>
      <c r="B3" t="s">
        <v>202</v>
      </c>
      <c r="C3" t="s">
        <v>161</v>
      </c>
      <c r="D3">
        <v>88.14</v>
      </c>
      <c r="E3" t="s">
        <v>162</v>
      </c>
      <c r="F3">
        <v>1</v>
      </c>
      <c r="G3">
        <v>96064</v>
      </c>
      <c r="H3">
        <v>1</v>
      </c>
      <c r="I3">
        <v>1.1399999999999999</v>
      </c>
      <c r="J3">
        <v>-1</v>
      </c>
      <c r="K3">
        <v>-1</v>
      </c>
      <c r="L3">
        <v>95408</v>
      </c>
      <c r="M3">
        <v>-1</v>
      </c>
      <c r="N3">
        <v>-1</v>
      </c>
      <c r="O3">
        <v>1055</v>
      </c>
      <c r="P3">
        <v>13</v>
      </c>
      <c r="Q3">
        <v>0</v>
      </c>
      <c r="R3">
        <v>0</v>
      </c>
      <c r="S3" t="s">
        <v>163</v>
      </c>
      <c r="T3" t="s">
        <v>203</v>
      </c>
      <c r="U3" t="s">
        <v>204</v>
      </c>
      <c r="V3" t="s">
        <v>205</v>
      </c>
      <c r="W3" t="s">
        <v>206</v>
      </c>
      <c r="X3" t="s">
        <v>164</v>
      </c>
      <c r="Y3" t="s">
        <v>165</v>
      </c>
      <c r="Z3">
        <v>332888</v>
      </c>
      <c r="AA3">
        <v>13</v>
      </c>
      <c r="AB3">
        <v>29</v>
      </c>
      <c r="AC3">
        <v>33678</v>
      </c>
      <c r="AD3">
        <v>27464</v>
      </c>
      <c r="AE3">
        <v>1</v>
      </c>
      <c r="AF3">
        <v>14047</v>
      </c>
      <c r="AG3">
        <v>1097</v>
      </c>
      <c r="AH3">
        <v>40</v>
      </c>
      <c r="AI3">
        <v>40</v>
      </c>
      <c r="AJ3">
        <v>1600</v>
      </c>
      <c r="AK3" t="s">
        <v>166</v>
      </c>
      <c r="AL3" t="s">
        <v>167</v>
      </c>
      <c r="AM3">
        <v>8.34</v>
      </c>
      <c r="AN3">
        <v>97430</v>
      </c>
      <c r="AO3">
        <v>13.29</v>
      </c>
      <c r="AP3">
        <v>0.09</v>
      </c>
      <c r="AQ3">
        <v>2.7122000000000002</v>
      </c>
      <c r="AR3">
        <v>-21167.4</v>
      </c>
      <c r="AS3">
        <v>-2.7122000000000002</v>
      </c>
      <c r="AT3">
        <v>2.7122000000000002</v>
      </c>
      <c r="AU3">
        <v>3.28</v>
      </c>
      <c r="AV3">
        <v>2.3419100000000002E-2</v>
      </c>
      <c r="AW3">
        <v>1.9657899999999999E-2</v>
      </c>
      <c r="AX3">
        <v>3.3272200000000001</v>
      </c>
      <c r="AY3">
        <v>2.8386</v>
      </c>
      <c r="AZ3">
        <v>86</v>
      </c>
      <c r="BA3">
        <v>137835</v>
      </c>
      <c r="BB3">
        <v>50</v>
      </c>
      <c r="BC3" s="1">
        <v>91604600</v>
      </c>
      <c r="BD3" s="1">
        <v>56859000</v>
      </c>
      <c r="BE3" s="1">
        <v>8984610</v>
      </c>
      <c r="BF3">
        <v>5615.38</v>
      </c>
      <c r="BG3">
        <v>44.03</v>
      </c>
      <c r="BH3">
        <v>14.8216</v>
      </c>
      <c r="BI3">
        <v>12.8645</v>
      </c>
      <c r="BJ3">
        <v>126978</v>
      </c>
      <c r="BK3">
        <v>15</v>
      </c>
      <c r="BL3">
        <v>42120</v>
      </c>
      <c r="BM3">
        <v>54580</v>
      </c>
      <c r="BN3">
        <v>2695172</v>
      </c>
      <c r="BO3">
        <v>438341</v>
      </c>
      <c r="BP3">
        <v>3.19977</v>
      </c>
      <c r="BQ3">
        <v>3.19977</v>
      </c>
      <c r="BR3">
        <v>-22790.9</v>
      </c>
      <c r="BS3">
        <v>-3.19977</v>
      </c>
      <c r="BT3">
        <v>0</v>
      </c>
      <c r="BU3">
        <v>0</v>
      </c>
      <c r="BV3" s="1">
        <v>11367500</v>
      </c>
      <c r="BW3">
        <v>7104.67</v>
      </c>
      <c r="BX3">
        <v>2.0299999999999998</v>
      </c>
      <c r="BY3">
        <v>1.55</v>
      </c>
      <c r="BZ3">
        <v>1.26335</v>
      </c>
      <c r="CA3">
        <v>1.1643699999999999</v>
      </c>
      <c r="CB3" t="s">
        <v>159</v>
      </c>
      <c r="CD3">
        <v>22620</v>
      </c>
    </row>
    <row r="4" spans="1:16384" x14ac:dyDescent="0.2">
      <c r="A4" t="s">
        <v>160</v>
      </c>
      <c r="B4" t="s">
        <v>201</v>
      </c>
      <c r="C4" t="s">
        <v>161</v>
      </c>
      <c r="D4">
        <v>67.61</v>
      </c>
      <c r="E4" t="s">
        <v>162</v>
      </c>
      <c r="F4">
        <v>0.72</v>
      </c>
      <c r="G4">
        <v>78040</v>
      </c>
      <c r="H4">
        <v>1</v>
      </c>
      <c r="I4">
        <v>0.88</v>
      </c>
      <c r="J4">
        <v>-1</v>
      </c>
      <c r="K4">
        <v>-1</v>
      </c>
      <c r="L4">
        <v>77996</v>
      </c>
      <c r="M4">
        <v>-1</v>
      </c>
      <c r="N4">
        <v>-1</v>
      </c>
      <c r="O4">
        <v>827</v>
      </c>
      <c r="P4">
        <v>13</v>
      </c>
      <c r="Q4">
        <v>0</v>
      </c>
      <c r="R4">
        <v>0</v>
      </c>
      <c r="S4" t="s">
        <v>163</v>
      </c>
      <c r="T4" t="s">
        <v>203</v>
      </c>
      <c r="U4" t="s">
        <v>204</v>
      </c>
      <c r="V4" t="s">
        <v>205</v>
      </c>
      <c r="W4" t="s">
        <v>206</v>
      </c>
      <c r="X4" t="s">
        <v>164</v>
      </c>
      <c r="Y4" t="s">
        <v>165</v>
      </c>
      <c r="Z4">
        <v>263780</v>
      </c>
      <c r="AA4">
        <v>13</v>
      </c>
      <c r="AB4">
        <v>29</v>
      </c>
      <c r="AC4">
        <v>26630</v>
      </c>
      <c r="AD4">
        <v>21687</v>
      </c>
      <c r="AE4">
        <v>1</v>
      </c>
      <c r="AF4">
        <v>11050</v>
      </c>
      <c r="AG4">
        <v>869</v>
      </c>
      <c r="AH4">
        <v>36</v>
      </c>
      <c r="AI4">
        <v>36</v>
      </c>
      <c r="AJ4">
        <v>1296</v>
      </c>
      <c r="AK4" t="s">
        <v>166</v>
      </c>
      <c r="AL4" t="s">
        <v>167</v>
      </c>
      <c r="AM4">
        <v>7.06</v>
      </c>
      <c r="AN4">
        <v>76172</v>
      </c>
      <c r="AO4">
        <v>9.52</v>
      </c>
      <c r="AP4">
        <v>7.0000000000000007E-2</v>
      </c>
      <c r="AQ4">
        <v>2.5312899999999998</v>
      </c>
      <c r="AR4">
        <v>-16641.2</v>
      </c>
      <c r="AS4">
        <v>-2.5312899999999998</v>
      </c>
      <c r="AT4">
        <v>2.5312899999999998</v>
      </c>
      <c r="AU4">
        <v>2.59</v>
      </c>
      <c r="AV4">
        <v>1.91361E-2</v>
      </c>
      <c r="AW4">
        <v>1.6048900000000001E-2</v>
      </c>
      <c r="AX4">
        <v>2.5792600000000001</v>
      </c>
      <c r="AY4">
        <v>2.19983</v>
      </c>
      <c r="AZ4">
        <v>78</v>
      </c>
      <c r="BA4">
        <v>110232</v>
      </c>
      <c r="BB4">
        <v>43</v>
      </c>
      <c r="BC4" s="1">
        <v>72182800</v>
      </c>
      <c r="BD4" s="1">
        <v>44570700</v>
      </c>
      <c r="BE4" s="1">
        <v>6592520</v>
      </c>
      <c r="BF4">
        <v>5086.82</v>
      </c>
      <c r="BG4">
        <v>33.479999999999997</v>
      </c>
      <c r="BH4">
        <v>10.354200000000001</v>
      </c>
      <c r="BI4">
        <v>8.9812799999999999</v>
      </c>
      <c r="BJ4">
        <v>99617</v>
      </c>
      <c r="BK4">
        <v>17</v>
      </c>
      <c r="BL4">
        <v>35680</v>
      </c>
      <c r="BM4">
        <v>44581</v>
      </c>
      <c r="BN4">
        <v>2009405</v>
      </c>
      <c r="BO4">
        <v>346526</v>
      </c>
      <c r="BP4">
        <v>2.8286199999999999</v>
      </c>
      <c r="BQ4">
        <v>2.8286199999999999</v>
      </c>
      <c r="BR4">
        <v>-17914.3</v>
      </c>
      <c r="BS4">
        <v>-2.8286199999999999</v>
      </c>
      <c r="BT4">
        <v>0</v>
      </c>
      <c r="BU4">
        <v>0</v>
      </c>
      <c r="BV4" s="1">
        <v>8345930</v>
      </c>
      <c r="BW4">
        <v>6439.76</v>
      </c>
      <c r="BX4">
        <v>1.49</v>
      </c>
      <c r="BY4">
        <v>1.3</v>
      </c>
      <c r="BZ4">
        <v>1.0869599999999999</v>
      </c>
      <c r="CA4">
        <v>1.00244</v>
      </c>
      <c r="CB4" t="s">
        <v>159</v>
      </c>
      <c r="CD4">
        <v>17887</v>
      </c>
    </row>
    <row r="5" spans="1:16384" x14ac:dyDescent="0.2">
      <c r="A5" t="s">
        <v>160</v>
      </c>
      <c r="B5" t="s">
        <v>199</v>
      </c>
      <c r="C5" t="s">
        <v>161</v>
      </c>
      <c r="D5">
        <v>32.83</v>
      </c>
      <c r="E5" t="s">
        <v>162</v>
      </c>
      <c r="F5">
        <v>0.34</v>
      </c>
      <c r="G5">
        <v>46620</v>
      </c>
      <c r="H5">
        <v>1</v>
      </c>
      <c r="I5">
        <v>0.36</v>
      </c>
      <c r="J5">
        <v>-1</v>
      </c>
      <c r="K5">
        <v>-1</v>
      </c>
      <c r="L5">
        <v>53412</v>
      </c>
      <c r="M5">
        <v>-1</v>
      </c>
      <c r="N5">
        <v>-1</v>
      </c>
      <c r="O5">
        <v>451</v>
      </c>
      <c r="P5">
        <v>13</v>
      </c>
      <c r="Q5">
        <v>0</v>
      </c>
      <c r="R5">
        <v>0</v>
      </c>
      <c r="S5" t="s">
        <v>163</v>
      </c>
      <c r="T5" t="s">
        <v>203</v>
      </c>
      <c r="U5" t="s">
        <v>204</v>
      </c>
      <c r="V5" t="s">
        <v>205</v>
      </c>
      <c r="W5" t="s">
        <v>206</v>
      </c>
      <c r="X5" t="s">
        <v>164</v>
      </c>
      <c r="Y5" t="s">
        <v>165</v>
      </c>
      <c r="Z5">
        <v>157336</v>
      </c>
      <c r="AA5">
        <v>13</v>
      </c>
      <c r="AB5">
        <v>29</v>
      </c>
      <c r="AC5">
        <v>14320</v>
      </c>
      <c r="AD5">
        <v>11729</v>
      </c>
      <c r="AE5">
        <v>1</v>
      </c>
      <c r="AF5">
        <v>5885</v>
      </c>
      <c r="AG5">
        <v>493</v>
      </c>
      <c r="AH5">
        <v>27</v>
      </c>
      <c r="AI5">
        <v>27</v>
      </c>
      <c r="AJ5">
        <v>729</v>
      </c>
      <c r="AK5" t="s">
        <v>166</v>
      </c>
      <c r="AL5" t="s">
        <v>167</v>
      </c>
      <c r="AM5">
        <v>3.98</v>
      </c>
      <c r="AN5">
        <v>36506</v>
      </c>
      <c r="AO5">
        <v>4.1900000000000004</v>
      </c>
      <c r="AP5">
        <v>0.03</v>
      </c>
      <c r="AQ5">
        <v>2.7461899999999999</v>
      </c>
      <c r="AR5">
        <v>-8712.7900000000009</v>
      </c>
      <c r="AS5">
        <v>-2.7461899999999999</v>
      </c>
      <c r="AT5">
        <v>2.7461899999999999</v>
      </c>
      <c r="AU5">
        <v>1.35</v>
      </c>
      <c r="AV5">
        <v>9.1654100000000006E-3</v>
      </c>
      <c r="AW5">
        <v>7.7578300000000003E-3</v>
      </c>
      <c r="AX5">
        <v>1.35179</v>
      </c>
      <c r="AY5">
        <v>1.14527</v>
      </c>
      <c r="AZ5">
        <v>70</v>
      </c>
      <c r="BA5">
        <v>55602</v>
      </c>
      <c r="BB5">
        <v>32</v>
      </c>
      <c r="BC5" s="1">
        <v>39303800</v>
      </c>
      <c r="BD5" s="1">
        <v>24306200</v>
      </c>
      <c r="BE5" s="1">
        <v>3374600</v>
      </c>
      <c r="BF5">
        <v>4629.08</v>
      </c>
      <c r="BG5">
        <v>15.49</v>
      </c>
      <c r="BH5">
        <v>5.7888299999999999</v>
      </c>
      <c r="BI5">
        <v>5.02407</v>
      </c>
      <c r="BJ5">
        <v>48441</v>
      </c>
      <c r="BK5">
        <v>16</v>
      </c>
      <c r="BL5">
        <v>18938</v>
      </c>
      <c r="BM5">
        <v>25519</v>
      </c>
      <c r="BN5">
        <v>1062310</v>
      </c>
      <c r="BO5">
        <v>191407</v>
      </c>
      <c r="BP5">
        <v>2.87853</v>
      </c>
      <c r="BQ5">
        <v>2.87853</v>
      </c>
      <c r="BR5">
        <v>-9430.67</v>
      </c>
      <c r="BS5">
        <v>-2.87853</v>
      </c>
      <c r="BT5">
        <v>0</v>
      </c>
      <c r="BU5">
        <v>0</v>
      </c>
      <c r="BV5" s="1">
        <v>4242910</v>
      </c>
      <c r="BW5">
        <v>5820.18</v>
      </c>
      <c r="BX5">
        <v>0.74</v>
      </c>
      <c r="BY5">
        <v>0.65</v>
      </c>
      <c r="BZ5">
        <v>0.54857900000000004</v>
      </c>
      <c r="CA5">
        <v>0.50671200000000005</v>
      </c>
      <c r="CB5" t="s">
        <v>159</v>
      </c>
      <c r="CD5">
        <v>9868</v>
      </c>
    </row>
    <row r="6" spans="1:16384" x14ac:dyDescent="0.2">
      <c r="A6" t="s">
        <v>160</v>
      </c>
      <c r="B6" t="s">
        <v>195</v>
      </c>
      <c r="C6" t="s">
        <v>161</v>
      </c>
      <c r="D6">
        <v>18.07</v>
      </c>
      <c r="E6" t="s">
        <v>162</v>
      </c>
      <c r="F6">
        <v>0.22</v>
      </c>
      <c r="G6">
        <v>35560</v>
      </c>
      <c r="H6">
        <v>1</v>
      </c>
      <c r="I6">
        <v>0.23</v>
      </c>
      <c r="J6">
        <v>-1</v>
      </c>
      <c r="K6">
        <v>-1</v>
      </c>
      <c r="L6">
        <v>45960</v>
      </c>
      <c r="M6">
        <v>-1</v>
      </c>
      <c r="N6">
        <v>-1</v>
      </c>
      <c r="O6">
        <v>297</v>
      </c>
      <c r="P6">
        <v>13</v>
      </c>
      <c r="Q6">
        <v>0</v>
      </c>
      <c r="R6">
        <v>0</v>
      </c>
      <c r="S6" t="s">
        <v>163</v>
      </c>
      <c r="T6" t="s">
        <v>203</v>
      </c>
      <c r="U6" t="s">
        <v>204</v>
      </c>
      <c r="V6" t="s">
        <v>205</v>
      </c>
      <c r="W6" t="s">
        <v>206</v>
      </c>
      <c r="X6" t="s">
        <v>164</v>
      </c>
      <c r="Y6" t="s">
        <v>165</v>
      </c>
      <c r="Z6">
        <v>108756</v>
      </c>
      <c r="AA6">
        <v>13</v>
      </c>
      <c r="AB6">
        <v>29</v>
      </c>
      <c r="AC6">
        <v>9614</v>
      </c>
      <c r="AD6">
        <v>7827</v>
      </c>
      <c r="AE6">
        <v>1</v>
      </c>
      <c r="AF6">
        <v>3961</v>
      </c>
      <c r="AG6">
        <v>339</v>
      </c>
      <c r="AH6">
        <v>22</v>
      </c>
      <c r="AI6">
        <v>22</v>
      </c>
      <c r="AJ6">
        <v>484</v>
      </c>
      <c r="AK6" t="s">
        <v>166</v>
      </c>
      <c r="AL6" t="s">
        <v>167</v>
      </c>
      <c r="AM6">
        <v>2.84</v>
      </c>
      <c r="AN6">
        <v>22854</v>
      </c>
      <c r="AO6">
        <v>2.57</v>
      </c>
      <c r="AP6">
        <v>0.02</v>
      </c>
      <c r="AQ6">
        <v>2.3749600000000002</v>
      </c>
      <c r="AR6">
        <v>-5541.89</v>
      </c>
      <c r="AS6">
        <v>-2.3749600000000002</v>
      </c>
      <c r="AT6">
        <v>2.3749600000000002</v>
      </c>
      <c r="AU6">
        <v>0.84</v>
      </c>
      <c r="AV6">
        <v>6.0862399999999997E-3</v>
      </c>
      <c r="AW6">
        <v>5.2721900000000004E-3</v>
      </c>
      <c r="AX6">
        <v>0.87734599999999996</v>
      </c>
      <c r="AY6">
        <v>0.750471</v>
      </c>
      <c r="AZ6">
        <v>64</v>
      </c>
      <c r="BA6">
        <v>35356</v>
      </c>
      <c r="BB6">
        <v>39</v>
      </c>
      <c r="BC6" s="1">
        <v>25060200</v>
      </c>
      <c r="BD6" s="1">
        <v>16006500</v>
      </c>
      <c r="BE6" s="1">
        <v>2016710</v>
      </c>
      <c r="BF6">
        <v>4166.75</v>
      </c>
      <c r="BG6">
        <v>6.69</v>
      </c>
      <c r="BH6">
        <v>2.8214399999999999</v>
      </c>
      <c r="BI6">
        <v>2.4572099999999999</v>
      </c>
      <c r="BJ6">
        <v>32367</v>
      </c>
      <c r="BK6">
        <v>16</v>
      </c>
      <c r="BL6">
        <v>15084</v>
      </c>
      <c r="BM6">
        <v>19655</v>
      </c>
      <c r="BN6">
        <v>852751</v>
      </c>
      <c r="BO6">
        <v>160717</v>
      </c>
      <c r="BP6">
        <v>3.0542799999999999</v>
      </c>
      <c r="BQ6">
        <v>3.0542799999999999</v>
      </c>
      <c r="BR6">
        <v>-6311.56</v>
      </c>
      <c r="BS6">
        <v>-3.0542799999999999</v>
      </c>
      <c r="BT6">
        <v>0</v>
      </c>
      <c r="BU6">
        <v>0</v>
      </c>
      <c r="BV6" s="1">
        <v>2520020</v>
      </c>
      <c r="BW6">
        <v>5206.66</v>
      </c>
      <c r="BX6">
        <v>0.44</v>
      </c>
      <c r="BY6">
        <v>0.45</v>
      </c>
      <c r="BZ6">
        <v>0.36406699999999997</v>
      </c>
      <c r="CA6">
        <v>0.33627400000000002</v>
      </c>
      <c r="CB6" t="s">
        <v>159</v>
      </c>
      <c r="CD6">
        <v>6646</v>
      </c>
    </row>
    <row r="7" spans="1:16384" x14ac:dyDescent="0.2">
      <c r="A7" t="s">
        <v>160</v>
      </c>
      <c r="B7" t="s">
        <v>197</v>
      </c>
      <c r="C7" t="s">
        <v>161</v>
      </c>
      <c r="D7">
        <v>23.55</v>
      </c>
      <c r="E7" t="s">
        <v>162</v>
      </c>
      <c r="F7">
        <v>0.28000000000000003</v>
      </c>
      <c r="G7">
        <v>40208</v>
      </c>
      <c r="H7">
        <v>1</v>
      </c>
      <c r="I7">
        <v>0.28000000000000003</v>
      </c>
      <c r="J7">
        <v>-1</v>
      </c>
      <c r="K7">
        <v>-1</v>
      </c>
      <c r="L7">
        <v>47588</v>
      </c>
      <c r="M7">
        <v>-1</v>
      </c>
      <c r="N7">
        <v>-1</v>
      </c>
      <c r="O7">
        <v>330</v>
      </c>
      <c r="P7">
        <v>13</v>
      </c>
      <c r="Q7">
        <v>0</v>
      </c>
      <c r="R7">
        <v>0</v>
      </c>
      <c r="S7" t="s">
        <v>163</v>
      </c>
      <c r="T7" t="s">
        <v>203</v>
      </c>
      <c r="U7" t="s">
        <v>204</v>
      </c>
      <c r="V7" t="s">
        <v>205</v>
      </c>
      <c r="W7" t="s">
        <v>206</v>
      </c>
      <c r="X7" t="s">
        <v>164</v>
      </c>
      <c r="Y7" t="s">
        <v>165</v>
      </c>
      <c r="Z7">
        <v>124832</v>
      </c>
      <c r="AA7">
        <v>13</v>
      </c>
      <c r="AB7">
        <v>29</v>
      </c>
      <c r="AC7">
        <v>11230</v>
      </c>
      <c r="AD7">
        <v>8885</v>
      </c>
      <c r="AE7">
        <v>1</v>
      </c>
      <c r="AF7">
        <v>4916</v>
      </c>
      <c r="AG7">
        <v>372</v>
      </c>
      <c r="AH7">
        <v>23</v>
      </c>
      <c r="AI7">
        <v>23</v>
      </c>
      <c r="AJ7">
        <v>529</v>
      </c>
      <c r="AK7" t="s">
        <v>166</v>
      </c>
      <c r="AL7" t="s">
        <v>167</v>
      </c>
      <c r="AM7">
        <v>3.14</v>
      </c>
      <c r="AN7">
        <v>22437</v>
      </c>
      <c r="AO7">
        <v>3.18</v>
      </c>
      <c r="AP7">
        <v>0.02</v>
      </c>
      <c r="AQ7">
        <v>2.5099900000000002</v>
      </c>
      <c r="AR7">
        <v>-6413.54</v>
      </c>
      <c r="AS7">
        <v>-2.5099900000000002</v>
      </c>
      <c r="AT7">
        <v>2.5099900000000002</v>
      </c>
      <c r="AU7">
        <v>0.93</v>
      </c>
      <c r="AV7">
        <v>6.9328599999999999E-3</v>
      </c>
      <c r="AW7">
        <v>5.9951199999999996E-3</v>
      </c>
      <c r="AX7">
        <v>1.12026</v>
      </c>
      <c r="AY7">
        <v>0.95941500000000002</v>
      </c>
      <c r="AZ7">
        <v>74</v>
      </c>
      <c r="BA7">
        <v>33765</v>
      </c>
      <c r="BB7">
        <v>29</v>
      </c>
      <c r="BC7" s="1">
        <v>27000400</v>
      </c>
      <c r="BD7" s="1">
        <v>17785000</v>
      </c>
      <c r="BE7" s="1">
        <v>2498330</v>
      </c>
      <c r="BF7">
        <v>4722.74</v>
      </c>
      <c r="BG7">
        <v>10.36</v>
      </c>
      <c r="BH7">
        <v>4.0990599999999997</v>
      </c>
      <c r="BI7">
        <v>3.5817199999999998</v>
      </c>
      <c r="BJ7">
        <v>32747</v>
      </c>
      <c r="BK7">
        <v>17</v>
      </c>
      <c r="BL7">
        <v>16381</v>
      </c>
      <c r="BM7">
        <v>20336</v>
      </c>
      <c r="BN7">
        <v>1018711</v>
      </c>
      <c r="BO7">
        <v>182533</v>
      </c>
      <c r="BP7">
        <v>2.7852600000000001</v>
      </c>
      <c r="BQ7">
        <v>2.7852600000000001</v>
      </c>
      <c r="BR7">
        <v>-7061.65</v>
      </c>
      <c r="BS7">
        <v>-2.7852600000000001</v>
      </c>
      <c r="BT7">
        <v>0</v>
      </c>
      <c r="BU7">
        <v>0</v>
      </c>
      <c r="BV7" s="1">
        <v>3135060</v>
      </c>
      <c r="BW7">
        <v>5926.4</v>
      </c>
      <c r="BX7">
        <v>0.52</v>
      </c>
      <c r="BY7">
        <v>0.53</v>
      </c>
      <c r="BZ7">
        <v>0.42474200000000001</v>
      </c>
      <c r="CA7">
        <v>0.39136500000000002</v>
      </c>
      <c r="CB7" t="s">
        <v>159</v>
      </c>
      <c r="CD7">
        <v>6379</v>
      </c>
    </row>
    <row r="8" spans="1:16384" x14ac:dyDescent="0.2">
      <c r="A8" t="s">
        <v>160</v>
      </c>
      <c r="B8" t="s">
        <v>196</v>
      </c>
      <c r="C8" t="s">
        <v>161</v>
      </c>
      <c r="D8">
        <v>11.38</v>
      </c>
      <c r="E8" t="s">
        <v>162</v>
      </c>
      <c r="F8">
        <v>0.13</v>
      </c>
      <c r="G8">
        <v>26776</v>
      </c>
      <c r="H8">
        <v>1</v>
      </c>
      <c r="I8">
        <v>0.14000000000000001</v>
      </c>
      <c r="J8">
        <v>-1</v>
      </c>
      <c r="K8">
        <v>-1</v>
      </c>
      <c r="L8">
        <v>42064</v>
      </c>
      <c r="M8">
        <v>-1</v>
      </c>
      <c r="N8">
        <v>-1</v>
      </c>
      <c r="O8">
        <v>177</v>
      </c>
      <c r="P8">
        <v>13</v>
      </c>
      <c r="Q8">
        <v>0</v>
      </c>
      <c r="R8">
        <v>0</v>
      </c>
      <c r="S8" t="s">
        <v>163</v>
      </c>
      <c r="T8" t="s">
        <v>203</v>
      </c>
      <c r="U8" t="s">
        <v>204</v>
      </c>
      <c r="V8" t="s">
        <v>205</v>
      </c>
      <c r="W8" t="s">
        <v>206</v>
      </c>
      <c r="X8" t="s">
        <v>164</v>
      </c>
      <c r="Y8" t="s">
        <v>165</v>
      </c>
      <c r="Z8">
        <v>78848</v>
      </c>
      <c r="AA8">
        <v>13</v>
      </c>
      <c r="AB8">
        <v>29</v>
      </c>
      <c r="AC8">
        <v>6216</v>
      </c>
      <c r="AD8">
        <v>5011</v>
      </c>
      <c r="AE8">
        <v>1</v>
      </c>
      <c r="AF8">
        <v>2678</v>
      </c>
      <c r="AG8">
        <v>219</v>
      </c>
      <c r="AH8">
        <v>18</v>
      </c>
      <c r="AI8">
        <v>18</v>
      </c>
      <c r="AJ8">
        <v>324</v>
      </c>
      <c r="AK8" t="s">
        <v>166</v>
      </c>
      <c r="AL8" t="s">
        <v>167</v>
      </c>
      <c r="AM8">
        <v>1.56</v>
      </c>
      <c r="AN8">
        <v>14361</v>
      </c>
      <c r="AO8">
        <v>1.53</v>
      </c>
      <c r="AP8">
        <v>0.01</v>
      </c>
      <c r="AQ8">
        <v>2.1917800000000001</v>
      </c>
      <c r="AR8">
        <v>-3436.15</v>
      </c>
      <c r="AS8">
        <v>-2.1917800000000001</v>
      </c>
      <c r="AT8">
        <v>2.1917800000000001</v>
      </c>
      <c r="AU8">
        <v>0.5</v>
      </c>
      <c r="AV8">
        <v>3.6648399999999999E-3</v>
      </c>
      <c r="AW8">
        <v>3.15286E-3</v>
      </c>
      <c r="AX8">
        <v>0.55668399999999996</v>
      </c>
      <c r="AY8">
        <v>0.47622300000000001</v>
      </c>
      <c r="AZ8">
        <v>64</v>
      </c>
      <c r="BA8">
        <v>22472</v>
      </c>
      <c r="BB8">
        <v>28</v>
      </c>
      <c r="BC8" s="1">
        <v>15707600</v>
      </c>
      <c r="BD8" s="1">
        <v>9539240</v>
      </c>
      <c r="BE8" s="1">
        <v>1311120</v>
      </c>
      <c r="BF8">
        <v>4046.65</v>
      </c>
      <c r="BG8">
        <v>4.57</v>
      </c>
      <c r="BH8">
        <v>1.8821399999999999</v>
      </c>
      <c r="BI8">
        <v>1.63652</v>
      </c>
      <c r="BJ8">
        <v>20744</v>
      </c>
      <c r="BK8">
        <v>20</v>
      </c>
      <c r="BL8">
        <v>11051</v>
      </c>
      <c r="BM8">
        <v>15400</v>
      </c>
      <c r="BN8">
        <v>644135</v>
      </c>
      <c r="BO8">
        <v>122281</v>
      </c>
      <c r="BP8">
        <v>2.5202499999999999</v>
      </c>
      <c r="BQ8">
        <v>2.5202499999999999</v>
      </c>
      <c r="BR8">
        <v>-3884.52</v>
      </c>
      <c r="BS8">
        <v>-2.5202499999999999</v>
      </c>
      <c r="BT8">
        <v>0</v>
      </c>
      <c r="BU8">
        <v>0</v>
      </c>
      <c r="BV8" s="1">
        <v>1639040</v>
      </c>
      <c r="BW8">
        <v>5058.76</v>
      </c>
      <c r="BX8">
        <v>0.26</v>
      </c>
      <c r="BY8">
        <v>0.32</v>
      </c>
      <c r="BZ8">
        <v>0.24945400000000001</v>
      </c>
      <c r="CA8">
        <v>0.228739</v>
      </c>
      <c r="CB8" t="s">
        <v>159</v>
      </c>
      <c r="CD8">
        <v>4294</v>
      </c>
    </row>
    <row r="9" spans="1:16384" x14ac:dyDescent="0.2">
      <c r="A9" t="s">
        <v>160</v>
      </c>
      <c r="B9" t="s">
        <v>194</v>
      </c>
      <c r="C9" t="s">
        <v>161</v>
      </c>
      <c r="D9">
        <v>8.1999999999999993</v>
      </c>
      <c r="E9" t="s">
        <v>162</v>
      </c>
      <c r="F9">
        <v>0.09</v>
      </c>
      <c r="G9">
        <v>22368</v>
      </c>
      <c r="H9">
        <v>1</v>
      </c>
      <c r="I9">
        <v>0.09</v>
      </c>
      <c r="J9">
        <v>-1</v>
      </c>
      <c r="K9">
        <v>-1</v>
      </c>
      <c r="L9">
        <v>39556</v>
      </c>
      <c r="M9">
        <v>-1</v>
      </c>
      <c r="N9">
        <v>-1</v>
      </c>
      <c r="O9">
        <v>120</v>
      </c>
      <c r="P9">
        <v>13</v>
      </c>
      <c r="Q9">
        <v>0</v>
      </c>
      <c r="R9">
        <v>0</v>
      </c>
      <c r="S9" t="s">
        <v>163</v>
      </c>
      <c r="T9" t="s">
        <v>203</v>
      </c>
      <c r="U9" t="s">
        <v>204</v>
      </c>
      <c r="V9" t="s">
        <v>205</v>
      </c>
      <c r="W9" t="s">
        <v>206</v>
      </c>
      <c r="X9" t="s">
        <v>164</v>
      </c>
      <c r="Y9" t="s">
        <v>165</v>
      </c>
      <c r="Z9">
        <v>60656</v>
      </c>
      <c r="AA9">
        <v>13</v>
      </c>
      <c r="AB9">
        <v>29</v>
      </c>
      <c r="AC9">
        <v>3980</v>
      </c>
      <c r="AD9">
        <v>3232</v>
      </c>
      <c r="AE9">
        <v>1</v>
      </c>
      <c r="AF9">
        <v>1793</v>
      </c>
      <c r="AG9">
        <v>162</v>
      </c>
      <c r="AH9">
        <v>15</v>
      </c>
      <c r="AI9">
        <v>15</v>
      </c>
      <c r="AJ9">
        <v>225</v>
      </c>
      <c r="AK9" t="s">
        <v>166</v>
      </c>
      <c r="AL9" t="s">
        <v>167</v>
      </c>
      <c r="AM9">
        <v>1.27</v>
      </c>
      <c r="AN9">
        <v>8559</v>
      </c>
      <c r="AO9">
        <v>0.89</v>
      </c>
      <c r="AP9">
        <v>0.01</v>
      </c>
      <c r="AQ9">
        <v>2.3252600000000001</v>
      </c>
      <c r="AR9">
        <v>-2283.62</v>
      </c>
      <c r="AS9">
        <v>-2.3252600000000001</v>
      </c>
      <c r="AT9">
        <v>2.3252600000000001</v>
      </c>
      <c r="AU9">
        <v>0.32</v>
      </c>
      <c r="AV9">
        <v>2.2159100000000002E-3</v>
      </c>
      <c r="AW9">
        <v>1.90095E-3</v>
      </c>
      <c r="AX9">
        <v>0.342889</v>
      </c>
      <c r="AY9">
        <v>0.29303899999999999</v>
      </c>
      <c r="AZ9">
        <v>64</v>
      </c>
      <c r="BA9">
        <v>14323</v>
      </c>
      <c r="BB9">
        <v>29</v>
      </c>
      <c r="BC9" s="1">
        <v>10386200</v>
      </c>
      <c r="BD9" s="1">
        <v>6467280</v>
      </c>
      <c r="BE9">
        <v>886890</v>
      </c>
      <c r="BF9">
        <v>3941.73</v>
      </c>
      <c r="BG9">
        <v>3.57</v>
      </c>
      <c r="BH9">
        <v>1.20424</v>
      </c>
      <c r="BI9">
        <v>1.04745</v>
      </c>
      <c r="BJ9">
        <v>12807</v>
      </c>
      <c r="BK9">
        <v>18</v>
      </c>
      <c r="BL9">
        <v>6846</v>
      </c>
      <c r="BM9">
        <v>8271</v>
      </c>
      <c r="BN9">
        <v>352625</v>
      </c>
      <c r="BO9">
        <v>69678</v>
      </c>
      <c r="BP9">
        <v>2.6553399999999998</v>
      </c>
      <c r="BQ9">
        <v>2.6553399999999998</v>
      </c>
      <c r="BR9">
        <v>-2545.1799999999998</v>
      </c>
      <c r="BS9">
        <v>-2.6553399999999998</v>
      </c>
      <c r="BT9">
        <v>0</v>
      </c>
      <c r="BU9">
        <v>0</v>
      </c>
      <c r="BV9" s="1">
        <v>1109090</v>
      </c>
      <c r="BW9">
        <v>4929.3</v>
      </c>
      <c r="BX9">
        <v>0.17</v>
      </c>
      <c r="BY9">
        <v>0.19</v>
      </c>
      <c r="BZ9">
        <v>0.15298200000000001</v>
      </c>
      <c r="CA9">
        <v>0.141154</v>
      </c>
      <c r="CB9" t="s">
        <v>159</v>
      </c>
      <c r="CD9">
        <v>2708</v>
      </c>
    </row>
    <row r="10" spans="1:16384" x14ac:dyDescent="0.2">
      <c r="A10" t="s">
        <v>160</v>
      </c>
      <c r="B10" t="s">
        <v>200</v>
      </c>
      <c r="C10" t="s">
        <v>161</v>
      </c>
      <c r="D10">
        <v>4.5199999999999996</v>
      </c>
      <c r="E10" t="s">
        <v>162</v>
      </c>
      <c r="F10">
        <v>0.05</v>
      </c>
      <c r="G10">
        <v>18108</v>
      </c>
      <c r="H10">
        <v>1</v>
      </c>
      <c r="I10">
        <v>0.05</v>
      </c>
      <c r="J10">
        <v>-1</v>
      </c>
      <c r="K10">
        <v>-1</v>
      </c>
      <c r="L10">
        <v>36340</v>
      </c>
      <c r="M10">
        <v>-1</v>
      </c>
      <c r="N10">
        <v>-1</v>
      </c>
      <c r="O10">
        <v>71</v>
      </c>
      <c r="P10">
        <v>13</v>
      </c>
      <c r="Q10">
        <v>0</v>
      </c>
      <c r="R10">
        <v>0</v>
      </c>
      <c r="S10" t="s">
        <v>163</v>
      </c>
      <c r="T10" t="s">
        <v>203</v>
      </c>
      <c r="U10" t="s">
        <v>204</v>
      </c>
      <c r="V10" t="s">
        <v>205</v>
      </c>
      <c r="W10" t="s">
        <v>206</v>
      </c>
      <c r="X10" t="s">
        <v>164</v>
      </c>
      <c r="Y10" t="s">
        <v>165</v>
      </c>
      <c r="Z10">
        <v>46912</v>
      </c>
      <c r="AA10">
        <v>13</v>
      </c>
      <c r="AB10">
        <v>29</v>
      </c>
      <c r="AC10">
        <v>2388</v>
      </c>
      <c r="AD10">
        <v>1948</v>
      </c>
      <c r="AE10">
        <v>1</v>
      </c>
      <c r="AF10">
        <v>1000</v>
      </c>
      <c r="AG10">
        <v>113</v>
      </c>
      <c r="AH10">
        <v>13</v>
      </c>
      <c r="AI10">
        <v>13</v>
      </c>
      <c r="AJ10">
        <v>169</v>
      </c>
      <c r="AK10" t="s">
        <v>166</v>
      </c>
      <c r="AL10" t="s">
        <v>167</v>
      </c>
      <c r="AM10">
        <v>0.6</v>
      </c>
      <c r="AN10">
        <v>5077</v>
      </c>
      <c r="AO10">
        <v>0.5</v>
      </c>
      <c r="AP10">
        <v>0</v>
      </c>
      <c r="AQ10">
        <v>1.9185000000000001</v>
      </c>
      <c r="AR10">
        <v>-1281.46</v>
      </c>
      <c r="AS10">
        <v>-1.9185000000000001</v>
      </c>
      <c r="AT10">
        <v>1.9185000000000001</v>
      </c>
      <c r="AU10">
        <v>0.21</v>
      </c>
      <c r="AV10">
        <v>1.2920099999999999E-3</v>
      </c>
      <c r="AW10">
        <v>1.1001800000000001E-3</v>
      </c>
      <c r="AX10">
        <v>0.21906900000000001</v>
      </c>
      <c r="AY10">
        <v>0.18617600000000001</v>
      </c>
      <c r="AZ10">
        <v>52</v>
      </c>
      <c r="BA10">
        <v>8582</v>
      </c>
      <c r="BB10">
        <v>22</v>
      </c>
      <c r="BC10" s="1">
        <v>6630670</v>
      </c>
      <c r="BD10" s="1">
        <v>3826470</v>
      </c>
      <c r="BE10">
        <v>505045</v>
      </c>
      <c r="BF10">
        <v>2988.43</v>
      </c>
      <c r="BG10">
        <v>1.81</v>
      </c>
      <c r="BH10">
        <v>0.72688600000000003</v>
      </c>
      <c r="BI10">
        <v>0.63001799999999997</v>
      </c>
      <c r="BJ10">
        <v>7593</v>
      </c>
      <c r="BK10">
        <v>21</v>
      </c>
      <c r="BL10">
        <v>4326</v>
      </c>
      <c r="BM10">
        <v>5666</v>
      </c>
      <c r="BN10">
        <v>224695</v>
      </c>
      <c r="BO10">
        <v>48434</v>
      </c>
      <c r="BP10">
        <v>2.13279</v>
      </c>
      <c r="BQ10">
        <v>2.13279</v>
      </c>
      <c r="BR10">
        <v>-1438.27</v>
      </c>
      <c r="BS10">
        <v>-2.13279</v>
      </c>
      <c r="BT10">
        <v>0</v>
      </c>
      <c r="BU10">
        <v>0</v>
      </c>
      <c r="BV10">
        <v>664476</v>
      </c>
      <c r="BW10">
        <v>3931.81</v>
      </c>
      <c r="BX10">
        <v>0.1</v>
      </c>
      <c r="BY10">
        <v>0.13</v>
      </c>
      <c r="BZ10">
        <v>9.6408300000000002E-2</v>
      </c>
      <c r="CA10">
        <v>8.8263900000000006E-2</v>
      </c>
      <c r="CB10" t="s">
        <v>159</v>
      </c>
      <c r="CD10">
        <v>1659</v>
      </c>
    </row>
    <row r="11" spans="1:16384" x14ac:dyDescent="0.2">
      <c r="A11" t="s">
        <v>160</v>
      </c>
      <c r="B11" t="s">
        <v>198</v>
      </c>
      <c r="C11" t="s">
        <v>161</v>
      </c>
      <c r="D11">
        <v>3.59</v>
      </c>
      <c r="E11" t="s">
        <v>162</v>
      </c>
      <c r="F11">
        <v>0.04</v>
      </c>
      <c r="G11">
        <v>17164</v>
      </c>
      <c r="H11">
        <v>1</v>
      </c>
      <c r="I11">
        <v>0.04</v>
      </c>
      <c r="J11">
        <v>-1</v>
      </c>
      <c r="K11">
        <v>-1</v>
      </c>
      <c r="L11">
        <v>36024</v>
      </c>
      <c r="M11">
        <v>-1</v>
      </c>
      <c r="N11">
        <v>-1</v>
      </c>
      <c r="O11">
        <v>51</v>
      </c>
      <c r="P11">
        <v>13</v>
      </c>
      <c r="Q11">
        <v>0</v>
      </c>
      <c r="R11">
        <v>0</v>
      </c>
      <c r="S11" t="s">
        <v>163</v>
      </c>
      <c r="T11" t="s">
        <v>203</v>
      </c>
      <c r="U11" t="s">
        <v>204</v>
      </c>
      <c r="V11" t="s">
        <v>205</v>
      </c>
      <c r="W11" t="s">
        <v>206</v>
      </c>
      <c r="X11" t="s">
        <v>164</v>
      </c>
      <c r="Y11" t="s">
        <v>165</v>
      </c>
      <c r="Z11">
        <v>41308</v>
      </c>
      <c r="AA11">
        <v>13</v>
      </c>
      <c r="AB11">
        <v>29</v>
      </c>
      <c r="AC11">
        <v>1825</v>
      </c>
      <c r="AD11">
        <v>1446</v>
      </c>
      <c r="AE11">
        <v>1</v>
      </c>
      <c r="AF11">
        <v>765</v>
      </c>
      <c r="AG11">
        <v>93</v>
      </c>
      <c r="AH11">
        <v>11</v>
      </c>
      <c r="AI11">
        <v>11</v>
      </c>
      <c r="AJ11">
        <v>121</v>
      </c>
      <c r="AK11" t="s">
        <v>166</v>
      </c>
      <c r="AL11" t="s">
        <v>167</v>
      </c>
      <c r="AM11">
        <v>0.48</v>
      </c>
      <c r="AN11">
        <v>3325</v>
      </c>
      <c r="AO11">
        <v>0.36</v>
      </c>
      <c r="AP11">
        <v>0</v>
      </c>
      <c r="AQ11">
        <v>1.97035</v>
      </c>
      <c r="AR11">
        <v>-963.26900000000001</v>
      </c>
      <c r="AS11">
        <v>-1.97035</v>
      </c>
      <c r="AT11">
        <v>1.97035</v>
      </c>
      <c r="AU11">
        <v>0.15</v>
      </c>
      <c r="AV11">
        <v>9.4746499999999998E-4</v>
      </c>
      <c r="AW11">
        <v>8.1552899999999995E-4</v>
      </c>
      <c r="AX11">
        <v>0.16085099999999999</v>
      </c>
      <c r="AY11">
        <v>0.13746800000000001</v>
      </c>
      <c r="AZ11">
        <v>52</v>
      </c>
      <c r="BA11">
        <v>6353</v>
      </c>
      <c r="BB11">
        <v>34</v>
      </c>
      <c r="BC11" s="1">
        <v>4735320</v>
      </c>
      <c r="BD11" s="1">
        <v>2748590</v>
      </c>
      <c r="BE11">
        <v>357444</v>
      </c>
      <c r="BF11">
        <v>2954.09</v>
      </c>
      <c r="BG11">
        <v>1.54</v>
      </c>
      <c r="BH11">
        <v>0.58732700000000004</v>
      </c>
      <c r="BI11">
        <v>0.51078900000000005</v>
      </c>
      <c r="BJ11">
        <v>5114</v>
      </c>
      <c r="BK11">
        <v>17</v>
      </c>
      <c r="BL11">
        <v>3093</v>
      </c>
      <c r="BM11">
        <v>4308</v>
      </c>
      <c r="BN11">
        <v>159650</v>
      </c>
      <c r="BO11">
        <v>37487</v>
      </c>
      <c r="BP11">
        <v>2.2046899999999998</v>
      </c>
      <c r="BQ11">
        <v>2.2046899999999998</v>
      </c>
      <c r="BR11">
        <v>-1092.73</v>
      </c>
      <c r="BS11">
        <v>-2.2046899999999998</v>
      </c>
      <c r="BT11">
        <v>0</v>
      </c>
      <c r="BU11">
        <v>0</v>
      </c>
      <c r="BV11">
        <v>470325</v>
      </c>
      <c r="BW11">
        <v>3886.98</v>
      </c>
      <c r="BX11">
        <v>7.0000000000000007E-2</v>
      </c>
      <c r="BY11">
        <v>0.09</v>
      </c>
      <c r="BZ11">
        <v>6.8411399999999997E-2</v>
      </c>
      <c r="CA11">
        <v>6.3297400000000004E-2</v>
      </c>
      <c r="CB11" t="s">
        <v>159</v>
      </c>
      <c r="CD11">
        <v>1351</v>
      </c>
    </row>
    <row r="12" spans="1:16384" x14ac:dyDescent="0.2">
      <c r="A12" t="s">
        <v>160</v>
      </c>
      <c r="B12" t="s">
        <v>193</v>
      </c>
      <c r="C12" t="s">
        <v>161</v>
      </c>
      <c r="D12">
        <v>2.68</v>
      </c>
      <c r="E12" t="s">
        <v>162</v>
      </c>
      <c r="F12">
        <v>0.03</v>
      </c>
      <c r="G12">
        <v>15712</v>
      </c>
      <c r="H12">
        <v>1</v>
      </c>
      <c r="I12">
        <v>0.02</v>
      </c>
      <c r="J12">
        <v>-1</v>
      </c>
      <c r="K12">
        <v>-1</v>
      </c>
      <c r="L12">
        <v>35572</v>
      </c>
      <c r="M12">
        <v>-1</v>
      </c>
      <c r="N12">
        <v>-1</v>
      </c>
      <c r="O12">
        <v>38</v>
      </c>
      <c r="P12">
        <v>13</v>
      </c>
      <c r="Q12">
        <v>0</v>
      </c>
      <c r="R12">
        <v>0</v>
      </c>
      <c r="S12" t="s">
        <v>163</v>
      </c>
      <c r="T12" t="s">
        <v>203</v>
      </c>
      <c r="U12" t="s">
        <v>204</v>
      </c>
      <c r="V12" t="s">
        <v>205</v>
      </c>
      <c r="W12" t="s">
        <v>206</v>
      </c>
      <c r="X12" t="s">
        <v>164</v>
      </c>
      <c r="Y12" t="s">
        <v>165</v>
      </c>
      <c r="Z12">
        <v>37588</v>
      </c>
      <c r="AA12">
        <v>13</v>
      </c>
      <c r="AB12">
        <v>29</v>
      </c>
      <c r="AC12">
        <v>1328</v>
      </c>
      <c r="AD12">
        <v>1103</v>
      </c>
      <c r="AE12">
        <v>1</v>
      </c>
      <c r="AF12">
        <v>574</v>
      </c>
      <c r="AG12">
        <v>80</v>
      </c>
      <c r="AH12">
        <v>10</v>
      </c>
      <c r="AI12">
        <v>10</v>
      </c>
      <c r="AJ12">
        <v>100</v>
      </c>
      <c r="AK12" t="s">
        <v>166</v>
      </c>
      <c r="AL12" t="s">
        <v>167</v>
      </c>
      <c r="AM12">
        <v>0.32</v>
      </c>
      <c r="AN12">
        <v>2337</v>
      </c>
      <c r="AO12">
        <v>0.24</v>
      </c>
      <c r="AP12">
        <v>0</v>
      </c>
      <c r="AQ12">
        <v>1.8943700000000001</v>
      </c>
      <c r="AR12">
        <v>-681</v>
      </c>
      <c r="AS12">
        <v>-1.8943700000000001</v>
      </c>
      <c r="AT12">
        <v>1.8943700000000001</v>
      </c>
      <c r="AU12">
        <v>0.12</v>
      </c>
      <c r="AV12">
        <v>6.9944500000000004E-4</v>
      </c>
      <c r="AW12">
        <v>5.9743600000000002E-4</v>
      </c>
      <c r="AX12">
        <v>0.108888</v>
      </c>
      <c r="AY12">
        <v>9.2420699999999995E-2</v>
      </c>
      <c r="AZ12">
        <v>48</v>
      </c>
      <c r="BA12">
        <v>4574</v>
      </c>
      <c r="BB12">
        <v>43</v>
      </c>
      <c r="BC12" s="1">
        <v>3926910</v>
      </c>
      <c r="BD12" s="1">
        <v>2047970</v>
      </c>
      <c r="BE12">
        <v>269932</v>
      </c>
      <c r="BF12">
        <v>2699.32</v>
      </c>
      <c r="BG12">
        <v>1.1399999999999999</v>
      </c>
      <c r="BH12">
        <v>0.44931700000000002</v>
      </c>
      <c r="BI12">
        <v>0.39049200000000001</v>
      </c>
      <c r="BJ12">
        <v>3515</v>
      </c>
      <c r="BK12">
        <v>20</v>
      </c>
      <c r="BL12">
        <v>2208</v>
      </c>
      <c r="BM12">
        <v>2778</v>
      </c>
      <c r="BN12">
        <v>87903</v>
      </c>
      <c r="BO12">
        <v>21538</v>
      </c>
      <c r="BP12">
        <v>2.13259</v>
      </c>
      <c r="BQ12">
        <v>2.13259</v>
      </c>
      <c r="BR12">
        <v>-764.43799999999999</v>
      </c>
      <c r="BS12">
        <v>-2.13259</v>
      </c>
      <c r="BT12">
        <v>0</v>
      </c>
      <c r="BU12">
        <v>0</v>
      </c>
      <c r="BV12">
        <v>344664</v>
      </c>
      <c r="BW12">
        <v>3446.64</v>
      </c>
      <c r="BX12">
        <v>0.05</v>
      </c>
      <c r="BY12">
        <v>7.0000000000000007E-2</v>
      </c>
      <c r="BZ12">
        <v>5.237E-2</v>
      </c>
      <c r="CA12">
        <v>4.8231799999999998E-2</v>
      </c>
      <c r="CB12" t="s">
        <v>159</v>
      </c>
      <c r="CD12">
        <v>955</v>
      </c>
    </row>
    <row r="15" spans="1:16384" s="2" customFormat="1" x14ac:dyDescent="0.2">
      <c r="B15" s="3" t="s">
        <v>168</v>
      </c>
      <c r="D15" s="2" cm="1">
        <f t="array" ref="D15">GEOMEAN(IF(D$2:D$12&gt;0,D$2:D$12))</f>
        <v>17.738485296860521</v>
      </c>
      <c r="F15" s="2" cm="1">
        <f t="array" ref="F15">GEOMEAN(IF(F$2:F$12&gt;0,F$2:F$12))</f>
        <v>0.19828721758591294</v>
      </c>
      <c r="H15" s="2" cm="1">
        <f t="array" ref="H15">GEOMEAN(IF(H$2:H$12&gt;0,H$2:H$12))</f>
        <v>1</v>
      </c>
      <c r="I15" s="2" cm="1">
        <f t="array" ref="I15">GEOMEAN(IF(I$2:I$12&gt;0,I$2:I$12))</f>
        <v>0.20033924793789828</v>
      </c>
      <c r="O15" s="2" cm="1">
        <f t="array" ref="O15">GEOMEAN(IF(O$2:O$12&gt;0,O$2:O$12))</f>
        <v>244.67204500621912</v>
      </c>
      <c r="P15" s="2" cm="1">
        <f t="array" ref="P15">GEOMEAN(IF(P$2:P$12&gt;0,P$2:P$12))</f>
        <v>13</v>
      </c>
      <c r="Q15" s="2" t="e" cm="1">
        <f t="array" ref="Q15">GEOMEAN(IF(Q$2:Q$12&gt;0,Q$2:Q$12))</f>
        <v>#NUM!</v>
      </c>
      <c r="R15" s="2" t="e" cm="1">
        <f t="array" ref="R15">GEOMEAN(IF(R$2:R$12&gt;0,R$2:R$12))</f>
        <v>#NUM!</v>
      </c>
      <c r="Z15" s="2" cm="1">
        <f t="array" ref="Z15">GEOMEAN(IF(Z$2:Z$12&gt;0,Z$2:Z$12))</f>
        <v>111980.76459413902</v>
      </c>
      <c r="AD15" s="2" cm="1">
        <f t="array" ref="AD15">GEOMEAN(IF(AD$2:AD$12&gt;0,AD$2:AD$12))</f>
        <v>6597.1652408085138</v>
      </c>
      <c r="AM15" s="2" cm="1">
        <f t="array" ref="AM15">GEOMEAN(IF(AM$2:AM$12&gt;0,AM$2:AM$12))</f>
        <v>2.1468229213577623</v>
      </c>
      <c r="AO15" s="2" cm="1">
        <f t="array" ref="AO15">GEOMEAN(IF(AO$2:AO$12&gt;0,AO$2:AO$12))</f>
        <v>2.2144580732786783</v>
      </c>
      <c r="AZ15" s="2" cm="1">
        <f t="array" ref="AZ15">GEOMEAN(IF(AZ$2:AZ$12&gt;0,AZ$2:AZ$12))</f>
        <v>66.165577335460924</v>
      </c>
      <c r="BA15" s="2" cm="1">
        <f t="array" ref="BA15">GEOMEAN(IF(BA$2:BA$12&gt;0,BA$2:BA$12))</f>
        <v>30037.821292439865</v>
      </c>
      <c r="BG15" s="2" cm="1">
        <f t="array" ref="BG15">GEOMEAN(IF(BG$2:BG$12&gt;0,BG$2:BG$12))</f>
        <v>7.7999409377555935</v>
      </c>
      <c r="BP15" s="2" cm="1">
        <f t="array" ref="BP15">GEOMEAN(IF(BP$2:BP$12&gt;0,BP$2:BP$12))</f>
        <v>2.6716225763677297</v>
      </c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4" customFormat="1" ht="51" x14ac:dyDescent="0.2">
      <c r="B16" s="5" t="s">
        <v>169</v>
      </c>
      <c r="D16" s="5" t="s">
        <v>170</v>
      </c>
      <c r="F16" s="5" t="s">
        <v>171</v>
      </c>
      <c r="H16" s="5" t="s">
        <v>172</v>
      </c>
      <c r="I16" s="5" t="s">
        <v>173</v>
      </c>
      <c r="O16" s="5" t="s">
        <v>174</v>
      </c>
      <c r="P16" s="5" t="s">
        <v>175</v>
      </c>
      <c r="Q16" s="5" t="s">
        <v>176</v>
      </c>
      <c r="R16" s="5" t="s">
        <v>177</v>
      </c>
      <c r="Z16" s="5" t="s">
        <v>178</v>
      </c>
      <c r="AD16" s="5" t="s">
        <v>179</v>
      </c>
      <c r="AE16" s="5" t="s">
        <v>180</v>
      </c>
      <c r="AM16" s="5" t="s">
        <v>181</v>
      </c>
      <c r="AO16" s="5" t="s">
        <v>182</v>
      </c>
      <c r="AZ16" s="5" t="s">
        <v>183</v>
      </c>
      <c r="BA16" s="5" t="s">
        <v>184</v>
      </c>
      <c r="BG16" s="5" t="s">
        <v>185</v>
      </c>
      <c r="BP16" s="5" t="s">
        <v>186</v>
      </c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x14ac:dyDescent="0.2">
      <c r="A17" t="s">
        <v>79</v>
      </c>
      <c r="B17" t="str">
        <f>B2</f>
        <v xml:space="preserve">  ex4LS16_fir</v>
      </c>
      <c r="C17" t="str">
        <f t="shared" ref="C17:BN18" si="0">C2</f>
        <v xml:space="preserve">  common</v>
      </c>
      <c r="D17">
        <f t="shared" si="0"/>
        <v>161.94</v>
      </c>
      <c r="E17" t="str">
        <f t="shared" si="0"/>
        <v xml:space="preserve">  </v>
      </c>
      <c r="F17">
        <f t="shared" si="0"/>
        <v>1.76</v>
      </c>
      <c r="G17">
        <f t="shared" si="0"/>
        <v>140920</v>
      </c>
      <c r="H17">
        <f t="shared" si="0"/>
        <v>1</v>
      </c>
      <c r="I17">
        <f t="shared" si="0"/>
        <v>1.78</v>
      </c>
      <c r="J17">
        <f t="shared" si="0"/>
        <v>-1</v>
      </c>
      <c r="K17">
        <f t="shared" si="0"/>
        <v>-1</v>
      </c>
      <c r="L17">
        <f t="shared" si="0"/>
        <v>135984</v>
      </c>
      <c r="M17">
        <f t="shared" si="0"/>
        <v>-1</v>
      </c>
      <c r="N17">
        <f t="shared" si="0"/>
        <v>-1</v>
      </c>
      <c r="O17">
        <f t="shared" si="0"/>
        <v>1669</v>
      </c>
      <c r="P17">
        <f t="shared" si="0"/>
        <v>13</v>
      </c>
      <c r="Q17">
        <f t="shared" si="0"/>
        <v>0</v>
      </c>
      <c r="R17">
        <f t="shared" si="0"/>
        <v>0</v>
      </c>
      <c r="S17" t="str">
        <f t="shared" si="0"/>
        <v xml:space="preserve">  success</v>
      </c>
      <c r="T17" t="str">
        <f t="shared" si="0"/>
        <v xml:space="preserve">  v8.0.0-rc2-4609-g18c329690-dirty</v>
      </c>
      <c r="U17" t="str">
        <f t="shared" si="0"/>
        <v xml:space="preserve">  Release VTR_ASSERT_LEVEL=2</v>
      </c>
      <c r="V17" t="str">
        <f t="shared" si="0"/>
        <v xml:space="preserve">  GNU 9.3.0 on Linux-5.11.0-36-generic x86_64</v>
      </c>
      <c r="W17" t="str">
        <f t="shared" si="0"/>
        <v xml:space="preserve">  2021-09-28T14:39:25</v>
      </c>
      <c r="X17" t="str">
        <f t="shared" si="0"/>
        <v xml:space="preserve">  CASA44</v>
      </c>
      <c r="Y17" t="str">
        <f t="shared" si="0"/>
        <v xml:space="preserve">  /home/casauser/Desktop/Repos/sdamghan</v>
      </c>
      <c r="Z17">
        <f t="shared" si="0"/>
        <v>531372</v>
      </c>
      <c r="AA17">
        <f t="shared" si="0"/>
        <v>13</v>
      </c>
      <c r="AB17">
        <f t="shared" si="0"/>
        <v>29</v>
      </c>
      <c r="AC17">
        <f t="shared" si="0"/>
        <v>51040</v>
      </c>
      <c r="AD17">
        <f t="shared" si="0"/>
        <v>42143</v>
      </c>
      <c r="AE17">
        <f t="shared" si="0"/>
        <v>1</v>
      </c>
      <c r="AF17">
        <f t="shared" si="0"/>
        <v>21016</v>
      </c>
      <c r="AG17">
        <f t="shared" si="0"/>
        <v>1711</v>
      </c>
      <c r="AH17">
        <f t="shared" si="0"/>
        <v>50</v>
      </c>
      <c r="AI17">
        <f t="shared" si="0"/>
        <v>50</v>
      </c>
      <c r="AJ17">
        <f t="shared" si="0"/>
        <v>2500</v>
      </c>
      <c r="AK17" t="str">
        <f t="shared" si="0"/>
        <v xml:space="preserve">  clb</v>
      </c>
      <c r="AL17" t="str">
        <f t="shared" si="0"/>
        <v xml:space="preserve">  auto</v>
      </c>
      <c r="AM17">
        <f t="shared" si="0"/>
        <v>11.7</v>
      </c>
      <c r="AN17">
        <f t="shared" si="0"/>
        <v>165073</v>
      </c>
      <c r="AO17">
        <f t="shared" si="0"/>
        <v>24.64</v>
      </c>
      <c r="AP17">
        <f t="shared" si="0"/>
        <v>0.14000000000000001</v>
      </c>
      <c r="AQ17">
        <f t="shared" si="0"/>
        <v>2.84572</v>
      </c>
      <c r="AR17">
        <f t="shared" si="0"/>
        <v>-33832.6</v>
      </c>
      <c r="AS17">
        <f t="shared" si="0"/>
        <v>-2.84572</v>
      </c>
      <c r="AT17">
        <f t="shared" si="0"/>
        <v>2.84572</v>
      </c>
      <c r="AU17">
        <f t="shared" si="0"/>
        <v>15</v>
      </c>
      <c r="AV17">
        <f t="shared" si="0"/>
        <v>3.6093800000000002E-2</v>
      </c>
      <c r="AW17">
        <f t="shared" si="0"/>
        <v>3.06874E-2</v>
      </c>
      <c r="AX17">
        <f t="shared" si="0"/>
        <v>5.3009899999999996</v>
      </c>
      <c r="AY17">
        <f t="shared" si="0"/>
        <v>4.5203899999999999</v>
      </c>
      <c r="AZ17">
        <f t="shared" si="0"/>
        <v>90</v>
      </c>
      <c r="BA17">
        <f t="shared" si="0"/>
        <v>221884</v>
      </c>
      <c r="BB17">
        <f t="shared" si="0"/>
        <v>27</v>
      </c>
      <c r="BC17">
        <f t="shared" si="0"/>
        <v>147946000</v>
      </c>
      <c r="BD17">
        <f t="shared" si="0"/>
        <v>89951200</v>
      </c>
      <c r="BE17">
        <f t="shared" si="0"/>
        <v>14920900</v>
      </c>
      <c r="BF17">
        <f t="shared" si="0"/>
        <v>5968.35</v>
      </c>
      <c r="BG17">
        <f t="shared" si="0"/>
        <v>79.239999999999995</v>
      </c>
      <c r="BH17">
        <f t="shared" si="0"/>
        <v>21.792100000000001</v>
      </c>
      <c r="BI17">
        <f t="shared" si="0"/>
        <v>18.883600000000001</v>
      </c>
      <c r="BJ17">
        <f t="shared" si="0"/>
        <v>209987</v>
      </c>
      <c r="BK17">
        <f t="shared" si="0"/>
        <v>16</v>
      </c>
      <c r="BL17">
        <f t="shared" si="0"/>
        <v>65501</v>
      </c>
      <c r="BM17">
        <f t="shared" si="0"/>
        <v>79403</v>
      </c>
      <c r="BN17">
        <f t="shared" si="0"/>
        <v>4276914</v>
      </c>
      <c r="BO17">
        <f t="shared" ref="BO17:CD20" si="1">BO2</f>
        <v>679419</v>
      </c>
      <c r="BP17">
        <f t="shared" si="1"/>
        <v>3.3275199999999998</v>
      </c>
      <c r="BQ17">
        <f t="shared" si="1"/>
        <v>3.3275199999999998</v>
      </c>
      <c r="BR17">
        <f t="shared" si="1"/>
        <v>-36442.300000000003</v>
      </c>
      <c r="BS17">
        <f t="shared" si="1"/>
        <v>-3.3275199999999998</v>
      </c>
      <c r="BT17">
        <f t="shared" si="1"/>
        <v>0</v>
      </c>
      <c r="BU17">
        <f t="shared" si="1"/>
        <v>0</v>
      </c>
      <c r="BV17">
        <f t="shared" si="1"/>
        <v>18664600</v>
      </c>
      <c r="BW17">
        <f t="shared" si="1"/>
        <v>7465.86</v>
      </c>
      <c r="BX17">
        <f t="shared" si="1"/>
        <v>3.81</v>
      </c>
      <c r="BY17">
        <f t="shared" si="1"/>
        <v>2.2799999999999998</v>
      </c>
      <c r="BZ17">
        <f t="shared" si="1"/>
        <v>1.85442</v>
      </c>
      <c r="CA17">
        <f t="shared" si="1"/>
        <v>1.7012</v>
      </c>
      <c r="CB17" t="str">
        <f t="shared" si="1"/>
        <v xml:space="preserve"> </v>
      </c>
      <c r="CC17">
        <f t="shared" si="1"/>
        <v>0</v>
      </c>
      <c r="CD17">
        <f t="shared" si="1"/>
        <v>33208</v>
      </c>
    </row>
    <row r="18" spans="1:16384" x14ac:dyDescent="0.2">
      <c r="A18" t="s">
        <v>79</v>
      </c>
      <c r="B18" t="str">
        <f t="shared" ref="B18:Q20" si="2">B3</f>
        <v xml:space="preserve">  ex4PM16_fir_152</v>
      </c>
      <c r="C18" t="str">
        <f t="shared" si="2"/>
        <v xml:space="preserve">  common</v>
      </c>
      <c r="D18">
        <f t="shared" si="2"/>
        <v>88.14</v>
      </c>
      <c r="E18" t="str">
        <f t="shared" si="2"/>
        <v xml:space="preserve">  </v>
      </c>
      <c r="F18">
        <f t="shared" si="2"/>
        <v>1</v>
      </c>
      <c r="G18">
        <f t="shared" si="2"/>
        <v>96064</v>
      </c>
      <c r="H18">
        <f t="shared" si="2"/>
        <v>1</v>
      </c>
      <c r="I18">
        <f t="shared" si="2"/>
        <v>1.1399999999999999</v>
      </c>
      <c r="J18">
        <f t="shared" si="2"/>
        <v>-1</v>
      </c>
      <c r="K18">
        <f t="shared" si="2"/>
        <v>-1</v>
      </c>
      <c r="L18">
        <f t="shared" si="2"/>
        <v>95408</v>
      </c>
      <c r="M18">
        <f t="shared" si="2"/>
        <v>-1</v>
      </c>
      <c r="N18">
        <f t="shared" si="2"/>
        <v>-1</v>
      </c>
      <c r="O18">
        <f t="shared" si="2"/>
        <v>1055</v>
      </c>
      <c r="P18">
        <f t="shared" si="2"/>
        <v>13</v>
      </c>
      <c r="Q18">
        <f t="shared" si="2"/>
        <v>0</v>
      </c>
      <c r="R18">
        <f t="shared" si="0"/>
        <v>0</v>
      </c>
      <c r="S18" t="str">
        <f t="shared" si="0"/>
        <v xml:space="preserve">  success</v>
      </c>
      <c r="T18" t="str">
        <f t="shared" si="0"/>
        <v xml:space="preserve">  v8.0.0-rc2-4609-g18c329690-dirty</v>
      </c>
      <c r="U18" t="str">
        <f t="shared" si="0"/>
        <v xml:space="preserve">  Release VTR_ASSERT_LEVEL=2</v>
      </c>
      <c r="V18" t="str">
        <f t="shared" si="0"/>
        <v xml:space="preserve">  GNU 9.3.0 on Linux-5.11.0-36-generic x86_64</v>
      </c>
      <c r="W18" t="str">
        <f t="shared" si="0"/>
        <v xml:space="preserve">  2021-09-28T14:39:25</v>
      </c>
      <c r="X18" t="str">
        <f t="shared" si="0"/>
        <v xml:space="preserve">  CASA44</v>
      </c>
      <c r="Y18" t="str">
        <f t="shared" si="0"/>
        <v xml:space="preserve">  /home/casauser/Desktop/Repos/sdamghan</v>
      </c>
      <c r="Z18">
        <f t="shared" si="0"/>
        <v>332888</v>
      </c>
      <c r="AA18">
        <f t="shared" si="0"/>
        <v>13</v>
      </c>
      <c r="AB18">
        <f t="shared" si="0"/>
        <v>29</v>
      </c>
      <c r="AC18">
        <f t="shared" si="0"/>
        <v>33678</v>
      </c>
      <c r="AD18">
        <f t="shared" si="0"/>
        <v>27464</v>
      </c>
      <c r="AE18">
        <f t="shared" si="0"/>
        <v>1</v>
      </c>
      <c r="AF18">
        <f t="shared" si="0"/>
        <v>14047</v>
      </c>
      <c r="AG18">
        <f t="shared" si="0"/>
        <v>1097</v>
      </c>
      <c r="AH18">
        <f t="shared" si="0"/>
        <v>40</v>
      </c>
      <c r="AI18">
        <f t="shared" si="0"/>
        <v>40</v>
      </c>
      <c r="AJ18">
        <f t="shared" si="0"/>
        <v>1600</v>
      </c>
      <c r="AK18" t="str">
        <f t="shared" si="0"/>
        <v xml:space="preserve">  clb</v>
      </c>
      <c r="AL18" t="str">
        <f t="shared" si="0"/>
        <v xml:space="preserve">  auto</v>
      </c>
      <c r="AM18">
        <f t="shared" si="0"/>
        <v>8.34</v>
      </c>
      <c r="AN18">
        <f t="shared" si="0"/>
        <v>97430</v>
      </c>
      <c r="AO18">
        <f t="shared" si="0"/>
        <v>13.29</v>
      </c>
      <c r="AP18">
        <f t="shared" si="0"/>
        <v>0.09</v>
      </c>
      <c r="AQ18">
        <f t="shared" si="0"/>
        <v>2.7122000000000002</v>
      </c>
      <c r="AR18">
        <f t="shared" si="0"/>
        <v>-21167.4</v>
      </c>
      <c r="AS18">
        <f t="shared" si="0"/>
        <v>-2.7122000000000002</v>
      </c>
      <c r="AT18">
        <f t="shared" si="0"/>
        <v>2.7122000000000002</v>
      </c>
      <c r="AU18">
        <f t="shared" si="0"/>
        <v>3.28</v>
      </c>
      <c r="AV18">
        <f t="shared" si="0"/>
        <v>2.3419100000000002E-2</v>
      </c>
      <c r="AW18">
        <f t="shared" si="0"/>
        <v>1.9657899999999999E-2</v>
      </c>
      <c r="AX18">
        <f t="shared" si="0"/>
        <v>3.3272200000000001</v>
      </c>
      <c r="AY18">
        <f t="shared" si="0"/>
        <v>2.8386</v>
      </c>
      <c r="AZ18">
        <f t="shared" si="0"/>
        <v>86</v>
      </c>
      <c r="BA18">
        <f t="shared" si="0"/>
        <v>137835</v>
      </c>
      <c r="BB18">
        <f t="shared" si="0"/>
        <v>50</v>
      </c>
      <c r="BC18">
        <f t="shared" si="0"/>
        <v>91604600</v>
      </c>
      <c r="BD18">
        <f t="shared" si="0"/>
        <v>56859000</v>
      </c>
      <c r="BE18">
        <f t="shared" si="0"/>
        <v>8984610</v>
      </c>
      <c r="BF18">
        <f t="shared" si="0"/>
        <v>5615.38</v>
      </c>
      <c r="BG18">
        <f t="shared" si="0"/>
        <v>44.03</v>
      </c>
      <c r="BH18">
        <f t="shared" si="0"/>
        <v>14.8216</v>
      </c>
      <c r="BI18">
        <f t="shared" si="0"/>
        <v>12.8645</v>
      </c>
      <c r="BJ18">
        <f t="shared" si="0"/>
        <v>126978</v>
      </c>
      <c r="BK18">
        <f t="shared" si="0"/>
        <v>15</v>
      </c>
      <c r="BL18">
        <f t="shared" si="0"/>
        <v>42120</v>
      </c>
      <c r="BM18">
        <f t="shared" si="0"/>
        <v>54580</v>
      </c>
      <c r="BN18">
        <f t="shared" si="0"/>
        <v>2695172</v>
      </c>
      <c r="BO18">
        <f t="shared" si="1"/>
        <v>438341</v>
      </c>
      <c r="BP18">
        <f t="shared" si="1"/>
        <v>3.19977</v>
      </c>
      <c r="BQ18">
        <f t="shared" si="1"/>
        <v>3.19977</v>
      </c>
      <c r="BR18">
        <f t="shared" si="1"/>
        <v>-22790.9</v>
      </c>
      <c r="BS18">
        <f t="shared" si="1"/>
        <v>-3.19977</v>
      </c>
      <c r="BT18">
        <f t="shared" si="1"/>
        <v>0</v>
      </c>
      <c r="BU18">
        <f t="shared" si="1"/>
        <v>0</v>
      </c>
      <c r="BV18">
        <f t="shared" si="1"/>
        <v>11367500</v>
      </c>
      <c r="BW18">
        <f t="shared" si="1"/>
        <v>7104.67</v>
      </c>
      <c r="BX18">
        <f t="shared" si="1"/>
        <v>2.0299999999999998</v>
      </c>
      <c r="BY18">
        <f t="shared" si="1"/>
        <v>1.55</v>
      </c>
      <c r="BZ18">
        <f t="shared" si="1"/>
        <v>1.26335</v>
      </c>
      <c r="CA18">
        <f t="shared" si="1"/>
        <v>1.1643699999999999</v>
      </c>
      <c r="CB18" t="str">
        <f t="shared" si="1"/>
        <v xml:space="preserve"> </v>
      </c>
      <c r="CC18">
        <f t="shared" si="1"/>
        <v>0</v>
      </c>
      <c r="CD18">
        <f t="shared" si="1"/>
        <v>22620</v>
      </c>
    </row>
    <row r="19" spans="1:16384" x14ac:dyDescent="0.2">
      <c r="A19" t="s">
        <v>79</v>
      </c>
      <c r="B19" t="str">
        <f t="shared" si="2"/>
        <v xml:space="preserve">  ex2PM16_fir_119</v>
      </c>
      <c r="C19" t="str">
        <f t="shared" ref="C19:BN20" si="3">C4</f>
        <v xml:space="preserve">  common</v>
      </c>
      <c r="D19">
        <f t="shared" si="3"/>
        <v>67.61</v>
      </c>
      <c r="E19" t="str">
        <f t="shared" si="3"/>
        <v xml:space="preserve">  </v>
      </c>
      <c r="F19">
        <f t="shared" si="3"/>
        <v>0.72</v>
      </c>
      <c r="G19">
        <f t="shared" si="3"/>
        <v>78040</v>
      </c>
      <c r="H19">
        <f t="shared" si="3"/>
        <v>1</v>
      </c>
      <c r="I19">
        <f t="shared" si="3"/>
        <v>0.88</v>
      </c>
      <c r="J19">
        <f t="shared" si="3"/>
        <v>-1</v>
      </c>
      <c r="K19">
        <f t="shared" si="3"/>
        <v>-1</v>
      </c>
      <c r="L19">
        <f t="shared" si="3"/>
        <v>77996</v>
      </c>
      <c r="M19">
        <f t="shared" si="3"/>
        <v>-1</v>
      </c>
      <c r="N19">
        <f t="shared" si="3"/>
        <v>-1</v>
      </c>
      <c r="O19">
        <f t="shared" si="3"/>
        <v>827</v>
      </c>
      <c r="P19">
        <f t="shared" si="3"/>
        <v>13</v>
      </c>
      <c r="Q19">
        <f t="shared" si="3"/>
        <v>0</v>
      </c>
      <c r="R19">
        <f t="shared" si="3"/>
        <v>0</v>
      </c>
      <c r="S19" t="str">
        <f t="shared" si="3"/>
        <v xml:space="preserve">  success</v>
      </c>
      <c r="T19" t="str">
        <f t="shared" si="3"/>
        <v xml:space="preserve">  v8.0.0-rc2-4609-g18c329690-dirty</v>
      </c>
      <c r="U19" t="str">
        <f t="shared" si="3"/>
        <v xml:space="preserve">  Release VTR_ASSERT_LEVEL=2</v>
      </c>
      <c r="V19" t="str">
        <f t="shared" si="3"/>
        <v xml:space="preserve">  GNU 9.3.0 on Linux-5.11.0-36-generic x86_64</v>
      </c>
      <c r="W19" t="str">
        <f t="shared" si="3"/>
        <v xml:space="preserve">  2021-09-28T14:39:25</v>
      </c>
      <c r="X19" t="str">
        <f t="shared" si="3"/>
        <v xml:space="preserve">  CASA44</v>
      </c>
      <c r="Y19" t="str">
        <f t="shared" si="3"/>
        <v xml:space="preserve">  /home/casauser/Desktop/Repos/sdamghan</v>
      </c>
      <c r="Z19">
        <f t="shared" si="3"/>
        <v>263780</v>
      </c>
      <c r="AA19">
        <f t="shared" si="3"/>
        <v>13</v>
      </c>
      <c r="AB19">
        <f t="shared" si="3"/>
        <v>29</v>
      </c>
      <c r="AC19">
        <f t="shared" si="3"/>
        <v>26630</v>
      </c>
      <c r="AD19">
        <f t="shared" si="3"/>
        <v>21687</v>
      </c>
      <c r="AE19">
        <f t="shared" si="3"/>
        <v>1</v>
      </c>
      <c r="AF19">
        <f t="shared" si="3"/>
        <v>11050</v>
      </c>
      <c r="AG19">
        <f t="shared" si="3"/>
        <v>869</v>
      </c>
      <c r="AH19">
        <f t="shared" si="3"/>
        <v>36</v>
      </c>
      <c r="AI19">
        <f t="shared" si="3"/>
        <v>36</v>
      </c>
      <c r="AJ19">
        <f t="shared" si="3"/>
        <v>1296</v>
      </c>
      <c r="AK19" t="str">
        <f t="shared" si="3"/>
        <v xml:space="preserve">  clb</v>
      </c>
      <c r="AL19" t="str">
        <f t="shared" si="3"/>
        <v xml:space="preserve">  auto</v>
      </c>
      <c r="AM19">
        <f t="shared" si="3"/>
        <v>7.06</v>
      </c>
      <c r="AN19">
        <f t="shared" si="3"/>
        <v>76172</v>
      </c>
      <c r="AO19">
        <f t="shared" si="3"/>
        <v>9.52</v>
      </c>
      <c r="AP19">
        <f t="shared" si="3"/>
        <v>7.0000000000000007E-2</v>
      </c>
      <c r="AQ19">
        <f t="shared" si="3"/>
        <v>2.5312899999999998</v>
      </c>
      <c r="AR19">
        <f t="shared" si="3"/>
        <v>-16641.2</v>
      </c>
      <c r="AS19">
        <f t="shared" si="3"/>
        <v>-2.5312899999999998</v>
      </c>
      <c r="AT19">
        <f t="shared" si="3"/>
        <v>2.5312899999999998</v>
      </c>
      <c r="AU19">
        <f t="shared" si="3"/>
        <v>2.59</v>
      </c>
      <c r="AV19">
        <f t="shared" si="3"/>
        <v>1.91361E-2</v>
      </c>
      <c r="AW19">
        <f t="shared" si="3"/>
        <v>1.6048900000000001E-2</v>
      </c>
      <c r="AX19">
        <f t="shared" si="3"/>
        <v>2.5792600000000001</v>
      </c>
      <c r="AY19">
        <f t="shared" si="3"/>
        <v>2.19983</v>
      </c>
      <c r="AZ19">
        <f t="shared" si="3"/>
        <v>78</v>
      </c>
      <c r="BA19">
        <f t="shared" si="3"/>
        <v>110232</v>
      </c>
      <c r="BB19">
        <f t="shared" si="3"/>
        <v>43</v>
      </c>
      <c r="BC19">
        <f t="shared" si="3"/>
        <v>72182800</v>
      </c>
      <c r="BD19">
        <f t="shared" si="3"/>
        <v>44570700</v>
      </c>
      <c r="BE19">
        <f t="shared" si="3"/>
        <v>6592520</v>
      </c>
      <c r="BF19">
        <f t="shared" si="3"/>
        <v>5086.82</v>
      </c>
      <c r="BG19">
        <f t="shared" si="3"/>
        <v>33.479999999999997</v>
      </c>
      <c r="BH19">
        <f t="shared" si="3"/>
        <v>10.354200000000001</v>
      </c>
      <c r="BI19">
        <f t="shared" si="3"/>
        <v>8.9812799999999999</v>
      </c>
      <c r="BJ19">
        <f t="shared" si="3"/>
        <v>99617</v>
      </c>
      <c r="BK19">
        <f t="shared" si="3"/>
        <v>17</v>
      </c>
      <c r="BL19">
        <f t="shared" si="3"/>
        <v>35680</v>
      </c>
      <c r="BM19">
        <f t="shared" si="3"/>
        <v>44581</v>
      </c>
      <c r="BN19">
        <f t="shared" si="3"/>
        <v>2009405</v>
      </c>
      <c r="BO19">
        <f t="shared" si="1"/>
        <v>346526</v>
      </c>
      <c r="BP19">
        <f t="shared" si="1"/>
        <v>2.8286199999999999</v>
      </c>
      <c r="BQ19">
        <f t="shared" si="1"/>
        <v>2.8286199999999999</v>
      </c>
      <c r="BR19">
        <f t="shared" si="1"/>
        <v>-17914.3</v>
      </c>
      <c r="BS19">
        <f t="shared" si="1"/>
        <v>-2.8286199999999999</v>
      </c>
      <c r="BT19">
        <f t="shared" si="1"/>
        <v>0</v>
      </c>
      <c r="BU19">
        <f t="shared" si="1"/>
        <v>0</v>
      </c>
      <c r="BV19">
        <f t="shared" si="1"/>
        <v>8345930</v>
      </c>
      <c r="BW19">
        <f t="shared" si="1"/>
        <v>6439.76</v>
      </c>
      <c r="BX19">
        <f t="shared" si="1"/>
        <v>1.49</v>
      </c>
      <c r="BY19">
        <f t="shared" si="1"/>
        <v>1.3</v>
      </c>
      <c r="BZ19">
        <f t="shared" si="1"/>
        <v>1.0869599999999999</v>
      </c>
      <c r="CA19">
        <f t="shared" si="1"/>
        <v>1.00244</v>
      </c>
      <c r="CB19" t="str">
        <f t="shared" si="1"/>
        <v xml:space="preserve"> </v>
      </c>
      <c r="CC19">
        <f t="shared" si="1"/>
        <v>0</v>
      </c>
      <c r="CD19">
        <f t="shared" si="1"/>
        <v>17887</v>
      </c>
    </row>
    <row r="20" spans="1:16384" x14ac:dyDescent="0.2">
      <c r="A20" t="s">
        <v>79</v>
      </c>
      <c r="B20" t="str">
        <f t="shared" si="2"/>
        <v xml:space="preserve">  ex3PM16_fir_61</v>
      </c>
      <c r="C20" t="str">
        <f t="shared" si="3"/>
        <v xml:space="preserve">  common</v>
      </c>
      <c r="D20">
        <f t="shared" si="3"/>
        <v>32.83</v>
      </c>
      <c r="E20" t="str">
        <f t="shared" si="3"/>
        <v xml:space="preserve">  </v>
      </c>
      <c r="F20">
        <f t="shared" si="3"/>
        <v>0.34</v>
      </c>
      <c r="G20">
        <f t="shared" si="3"/>
        <v>46620</v>
      </c>
      <c r="H20">
        <f t="shared" si="3"/>
        <v>1</v>
      </c>
      <c r="I20">
        <f t="shared" si="3"/>
        <v>0.36</v>
      </c>
      <c r="J20">
        <f t="shared" si="3"/>
        <v>-1</v>
      </c>
      <c r="K20">
        <f t="shared" si="3"/>
        <v>-1</v>
      </c>
      <c r="L20">
        <f t="shared" si="3"/>
        <v>53412</v>
      </c>
      <c r="M20">
        <f t="shared" si="3"/>
        <v>-1</v>
      </c>
      <c r="N20">
        <f t="shared" si="3"/>
        <v>-1</v>
      </c>
      <c r="O20">
        <f t="shared" si="3"/>
        <v>451</v>
      </c>
      <c r="P20">
        <f t="shared" si="3"/>
        <v>13</v>
      </c>
      <c r="Q20">
        <f t="shared" si="3"/>
        <v>0</v>
      </c>
      <c r="R20">
        <f t="shared" si="3"/>
        <v>0</v>
      </c>
      <c r="S20" t="str">
        <f t="shared" si="3"/>
        <v xml:space="preserve">  success</v>
      </c>
      <c r="T20" t="str">
        <f t="shared" si="3"/>
        <v xml:space="preserve">  v8.0.0-rc2-4609-g18c329690-dirty</v>
      </c>
      <c r="U20" t="str">
        <f t="shared" si="3"/>
        <v xml:space="preserve">  Release VTR_ASSERT_LEVEL=2</v>
      </c>
      <c r="V20" t="str">
        <f t="shared" si="3"/>
        <v xml:space="preserve">  GNU 9.3.0 on Linux-5.11.0-36-generic x86_64</v>
      </c>
      <c r="W20" t="str">
        <f t="shared" si="3"/>
        <v xml:space="preserve">  2021-09-28T14:39:25</v>
      </c>
      <c r="X20" t="str">
        <f t="shared" si="3"/>
        <v xml:space="preserve">  CASA44</v>
      </c>
      <c r="Y20" t="str">
        <f t="shared" si="3"/>
        <v xml:space="preserve">  /home/casauser/Desktop/Repos/sdamghan</v>
      </c>
      <c r="Z20">
        <f t="shared" si="3"/>
        <v>157336</v>
      </c>
      <c r="AA20">
        <f t="shared" si="3"/>
        <v>13</v>
      </c>
      <c r="AB20">
        <f t="shared" si="3"/>
        <v>29</v>
      </c>
      <c r="AC20">
        <f t="shared" si="3"/>
        <v>14320</v>
      </c>
      <c r="AD20">
        <f t="shared" si="3"/>
        <v>11729</v>
      </c>
      <c r="AE20">
        <f t="shared" si="3"/>
        <v>1</v>
      </c>
      <c r="AF20">
        <f t="shared" si="3"/>
        <v>5885</v>
      </c>
      <c r="AG20">
        <f t="shared" si="3"/>
        <v>493</v>
      </c>
      <c r="AH20">
        <f t="shared" si="3"/>
        <v>27</v>
      </c>
      <c r="AI20">
        <f t="shared" si="3"/>
        <v>27</v>
      </c>
      <c r="AJ20">
        <f t="shared" si="3"/>
        <v>729</v>
      </c>
      <c r="AK20" t="str">
        <f t="shared" si="3"/>
        <v xml:space="preserve">  clb</v>
      </c>
      <c r="AL20" t="str">
        <f t="shared" si="3"/>
        <v xml:space="preserve">  auto</v>
      </c>
      <c r="AM20">
        <f t="shared" si="3"/>
        <v>3.98</v>
      </c>
      <c r="AN20">
        <f t="shared" si="3"/>
        <v>36506</v>
      </c>
      <c r="AO20">
        <f t="shared" si="3"/>
        <v>4.1900000000000004</v>
      </c>
      <c r="AP20">
        <f t="shared" si="3"/>
        <v>0.03</v>
      </c>
      <c r="AQ20">
        <f t="shared" si="3"/>
        <v>2.7461899999999999</v>
      </c>
      <c r="AR20">
        <f t="shared" si="3"/>
        <v>-8712.7900000000009</v>
      </c>
      <c r="AS20">
        <f t="shared" si="3"/>
        <v>-2.7461899999999999</v>
      </c>
      <c r="AT20">
        <f t="shared" si="3"/>
        <v>2.7461899999999999</v>
      </c>
      <c r="AU20">
        <f t="shared" si="3"/>
        <v>1.35</v>
      </c>
      <c r="AV20">
        <f t="shared" si="3"/>
        <v>9.1654100000000006E-3</v>
      </c>
      <c r="AW20">
        <f t="shared" si="3"/>
        <v>7.7578300000000003E-3</v>
      </c>
      <c r="AX20">
        <f t="shared" si="3"/>
        <v>1.35179</v>
      </c>
      <c r="AY20">
        <f t="shared" si="3"/>
        <v>1.14527</v>
      </c>
      <c r="AZ20">
        <f t="shared" si="3"/>
        <v>70</v>
      </c>
      <c r="BA20">
        <f t="shared" si="3"/>
        <v>55602</v>
      </c>
      <c r="BB20">
        <f t="shared" si="3"/>
        <v>32</v>
      </c>
      <c r="BC20">
        <f t="shared" si="3"/>
        <v>39303800</v>
      </c>
      <c r="BD20">
        <f t="shared" si="3"/>
        <v>24306200</v>
      </c>
      <c r="BE20">
        <f t="shared" si="3"/>
        <v>3374600</v>
      </c>
      <c r="BF20">
        <f t="shared" si="3"/>
        <v>4629.08</v>
      </c>
      <c r="BG20">
        <f t="shared" si="3"/>
        <v>15.49</v>
      </c>
      <c r="BH20">
        <f t="shared" si="3"/>
        <v>5.7888299999999999</v>
      </c>
      <c r="BI20">
        <f t="shared" si="3"/>
        <v>5.02407</v>
      </c>
      <c r="BJ20">
        <f t="shared" si="3"/>
        <v>48441</v>
      </c>
      <c r="BK20">
        <f t="shared" si="3"/>
        <v>16</v>
      </c>
      <c r="BL20">
        <f t="shared" si="3"/>
        <v>18938</v>
      </c>
      <c r="BM20">
        <f t="shared" si="3"/>
        <v>25519</v>
      </c>
      <c r="BN20">
        <f t="shared" si="3"/>
        <v>1062310</v>
      </c>
      <c r="BO20">
        <f t="shared" si="1"/>
        <v>191407</v>
      </c>
      <c r="BP20">
        <f t="shared" si="1"/>
        <v>2.87853</v>
      </c>
      <c r="BQ20">
        <f t="shared" si="1"/>
        <v>2.87853</v>
      </c>
      <c r="BR20">
        <f t="shared" si="1"/>
        <v>-9430.67</v>
      </c>
      <c r="BS20">
        <f t="shared" si="1"/>
        <v>-2.87853</v>
      </c>
      <c r="BT20">
        <f t="shared" si="1"/>
        <v>0</v>
      </c>
      <c r="BU20">
        <f t="shared" si="1"/>
        <v>0</v>
      </c>
      <c r="BV20">
        <f t="shared" si="1"/>
        <v>4242910</v>
      </c>
      <c r="BW20">
        <f t="shared" si="1"/>
        <v>5820.18</v>
      </c>
      <c r="BX20">
        <f t="shared" si="1"/>
        <v>0.74</v>
      </c>
      <c r="BY20">
        <f t="shared" si="1"/>
        <v>0.65</v>
      </c>
      <c r="BZ20">
        <f t="shared" si="1"/>
        <v>0.54857900000000004</v>
      </c>
      <c r="CA20">
        <f t="shared" si="1"/>
        <v>0.50671200000000005</v>
      </c>
      <c r="CB20" t="str">
        <f t="shared" si="1"/>
        <v xml:space="preserve"> </v>
      </c>
      <c r="CC20">
        <f t="shared" si="1"/>
        <v>0</v>
      </c>
      <c r="CD20">
        <f t="shared" si="1"/>
        <v>9868</v>
      </c>
    </row>
    <row r="21" spans="1:16384" s="3" customFormat="1" x14ac:dyDescent="0.2">
      <c r="B21" s="3" t="s">
        <v>191</v>
      </c>
      <c r="D21" s="2" cm="1">
        <f t="array" ref="D21">GEOMEAN(IF(D$17:D$20&gt;0,D$17:D$20))</f>
        <v>75.024351467612433</v>
      </c>
      <c r="E21" s="2"/>
      <c r="F21" s="2" cm="1">
        <f t="array" ref="F21">GEOMEAN(IF(F$17:F$20&gt;0,F$17:F$20))</f>
        <v>0.81017907149994473</v>
      </c>
      <c r="G21" s="2"/>
      <c r="H21" s="2" cm="1">
        <f t="array" ref="H21">GEOMEAN(IF(H$17:H$20&gt;0,H$17:H$20))</f>
        <v>1</v>
      </c>
      <c r="I21" s="2" cm="1">
        <f t="array" ref="I21">GEOMEAN(IF(I$17:I$20&gt;0,I$17:I$20))</f>
        <v>0.89542147650929627</v>
      </c>
      <c r="J21" s="2"/>
      <c r="K21" s="2"/>
      <c r="L21" s="2"/>
      <c r="M21" s="2"/>
      <c r="N21" s="2"/>
      <c r="O21" s="2" cm="1">
        <f t="array" ref="O21">GEOMEAN(IF(O$17:O$20&gt;0,O$17:O$20))</f>
        <v>900.21804033798276</v>
      </c>
      <c r="P21" s="2" cm="1">
        <f t="array" ref="P21">GEOMEAN(IF(P$17:P$20&gt;0,P$17:P$20))</f>
        <v>13</v>
      </c>
      <c r="Q21" s="2" t="e" cm="1">
        <f t="array" ref="Q21">GEOMEAN(IF(Q$17:Q$20&gt;0,Q$17:Q$20))</f>
        <v>#NUM!</v>
      </c>
      <c r="R21" s="2" t="e" cm="1">
        <f t="array" ref="R21">GEOMEAN(IF(R$17:R$20&gt;0,R$17:R$20))</f>
        <v>#NUM!</v>
      </c>
      <c r="S21" s="2"/>
      <c r="T21" s="2"/>
      <c r="U21" s="2"/>
      <c r="V21" s="2"/>
      <c r="W21" s="2"/>
      <c r="X21" s="2"/>
      <c r="Y21" s="2"/>
      <c r="Z21" s="2" cm="1">
        <f t="array" ref="Z21">GEOMEAN(IF(Z$17:Z$20&gt;0,Z$17:Z$20))</f>
        <v>292712.78625939228</v>
      </c>
      <c r="AA21" s="2"/>
      <c r="AB21" s="2"/>
      <c r="AC21" s="2"/>
      <c r="AD21" s="2" cm="1">
        <f t="array" ref="AD21">GEOMEAN(IF(AD$17:AD$20&gt;0,AD$17:AD$20))</f>
        <v>23293.643585707832</v>
      </c>
      <c r="AE21" s="2"/>
      <c r="AF21" s="2"/>
      <c r="AG21" s="2"/>
      <c r="AH21" s="2"/>
      <c r="AI21" s="2"/>
      <c r="AJ21" s="2"/>
      <c r="AK21" s="2"/>
      <c r="AL21" s="2"/>
      <c r="AM21" s="2" cm="1">
        <f t="array" ref="AM21">GEOMEAN(IF(AM$17:AM$20&gt;0,AM$17:AM$20))</f>
        <v>7.2361893303250708</v>
      </c>
      <c r="AN21" s="2"/>
      <c r="AO21" s="2" cm="1">
        <f t="array" ref="AO21">GEOMEAN(IF(AO$17:AO$20&gt;0,AO$17:AO$20))</f>
        <v>10.690651292000782</v>
      </c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 cm="1">
        <f t="array" ref="AZ21">GEOMEAN(IF(AZ$17:AZ$20&gt;0,AZ$17:AZ$20))</f>
        <v>80.627538414460403</v>
      </c>
      <c r="BA21" s="2" cm="1">
        <f t="array" ref="BA21">GEOMEAN(IF(BA$17:BA$20&gt;0,BA$17:BA$20))</f>
        <v>117009.4396114625</v>
      </c>
      <c r="BB21" s="2"/>
      <c r="BC21" s="2"/>
      <c r="BD21" s="2"/>
      <c r="BE21" s="2"/>
      <c r="BF21" s="2"/>
      <c r="BG21" s="2" cm="1">
        <f t="array" ref="BG21">GEOMEAN(IF(BG$17:BG$20&gt;0,BG$17:BG$20))</f>
        <v>36.676045669877126</v>
      </c>
      <c r="BH21" s="2"/>
      <c r="BI21" s="2"/>
      <c r="BJ21" s="2"/>
      <c r="BK21" s="2"/>
      <c r="BL21" s="2"/>
      <c r="BM21" s="2"/>
      <c r="BN21" s="2"/>
      <c r="BO21" s="2"/>
      <c r="BP21" s="2" cm="1">
        <f t="array" ref="BP21">GEOMEAN(IF(BP$17:BP$20&gt;0,BP$17:BP$20))</f>
        <v>3.0513793379812144</v>
      </c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conditionalFormatting sqref="A16:CA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1"/>
  <sheetViews>
    <sheetView topLeftCell="B1" workbookViewId="0">
      <pane xSplit="1" topLeftCell="AA1" activePane="topRight" state="frozen"/>
      <selection activeCell="B1" sqref="B1"/>
      <selection pane="topRight" activeCell="AD8" sqref="AD8"/>
    </sheetView>
  </sheetViews>
  <sheetFormatPr baseColWidth="10" defaultRowHeight="16" x14ac:dyDescent="0.2"/>
  <cols>
    <col min="1" max="1" width="39.83203125" bestFit="1" customWidth="1"/>
    <col min="2" max="2" width="19.83203125" bestFit="1" customWidth="1"/>
    <col min="3" max="3" width="16.1640625" customWidth="1"/>
    <col min="4" max="4" width="23.6640625" customWidth="1"/>
    <col min="5" max="5" width="8.5" customWidth="1"/>
    <col min="6" max="6" width="18.33203125" customWidth="1"/>
    <col min="7" max="7" width="18" customWidth="1"/>
    <col min="8" max="8" width="13" customWidth="1"/>
    <col min="9" max="9" width="17.6640625" customWidth="1"/>
    <col min="10" max="11" width="15.83203125" customWidth="1"/>
    <col min="12" max="12" width="17.33203125" customWidth="1"/>
    <col min="13" max="13" width="12.1640625" customWidth="1"/>
    <col min="14" max="14" width="17.33203125" customWidth="1"/>
    <col min="15" max="15" width="11.5" customWidth="1"/>
    <col min="16" max="16" width="10.6640625" customWidth="1"/>
    <col min="17" max="17" width="17.5" customWidth="1"/>
    <col min="18" max="18" width="13" customWidth="1"/>
    <col min="19" max="19" width="13.1640625" customWidth="1"/>
    <col min="20" max="20" width="30.33203125" bestFit="1" customWidth="1"/>
    <col min="21" max="21" width="27.6640625" bestFit="1" customWidth="1"/>
    <col min="22" max="22" width="40" bestFit="1" customWidth="1"/>
    <col min="23" max="23" width="19.6640625" bestFit="1" customWidth="1"/>
    <col min="24" max="24" width="12.6640625" customWidth="1"/>
    <col min="25" max="25" width="39" bestFit="1" customWidth="1"/>
    <col min="26" max="26" width="17.1640625" customWidth="1"/>
    <col min="27" max="27" width="21.6640625" customWidth="1"/>
    <col min="28" max="28" width="22.83203125" customWidth="1"/>
    <col min="29" max="29" width="23.1640625" customWidth="1"/>
    <col min="30" max="30" width="24.83203125" customWidth="1"/>
    <col min="31" max="31" width="20.33203125" customWidth="1"/>
    <col min="32" max="32" width="24" customWidth="1"/>
    <col min="33" max="33" width="25.6640625" customWidth="1"/>
    <col min="34" max="34" width="15.5" customWidth="1"/>
    <col min="35" max="35" width="16" customWidth="1"/>
    <col min="36" max="36" width="18.5" customWidth="1"/>
    <col min="37" max="37" width="26" customWidth="1"/>
    <col min="38" max="38" width="15.5" customWidth="1"/>
    <col min="39" max="39" width="13.1640625" customWidth="1"/>
    <col min="40" max="40" width="23.1640625" customWidth="1"/>
    <col min="41" max="41" width="13.6640625" customWidth="1"/>
    <col min="42" max="42" width="20.5" customWidth="1"/>
    <col min="43" max="43" width="17.6640625" customWidth="1"/>
    <col min="44" max="44" width="23.1640625" customWidth="1"/>
    <col min="45" max="45" width="24" customWidth="1"/>
    <col min="46" max="46" width="59" customWidth="1"/>
    <col min="47" max="47" width="32.1640625" customWidth="1"/>
    <col min="48" max="48" width="34.5" customWidth="1"/>
    <col min="49" max="49" width="24" customWidth="1"/>
    <col min="50" max="50" width="32.5" customWidth="1"/>
    <col min="51" max="51" width="22" customWidth="1"/>
    <col min="52" max="52" width="18.1640625" customWidth="1"/>
    <col min="53" max="53" width="19.6640625" customWidth="1"/>
    <col min="54" max="54" width="38.6640625" customWidth="1"/>
    <col min="55" max="56" width="23.1640625" customWidth="1"/>
    <col min="57" max="57" width="34.5" customWidth="1"/>
    <col min="58" max="58" width="37" customWidth="1"/>
    <col min="59" max="59" width="28.33203125" customWidth="1"/>
    <col min="60" max="60" width="41.83203125" customWidth="1"/>
    <col min="61" max="61" width="31.33203125" customWidth="1"/>
    <col min="62" max="62" width="28" customWidth="1"/>
    <col min="63" max="63" width="32.33203125" customWidth="1"/>
    <col min="64" max="64" width="27.5" customWidth="1"/>
    <col min="65" max="65" width="33.6640625" customWidth="1"/>
    <col min="66" max="66" width="28.33203125" customWidth="1"/>
    <col min="67" max="67" width="26.5" customWidth="1"/>
    <col min="68" max="68" width="20.1640625" customWidth="1"/>
    <col min="69" max="69" width="49.1640625" customWidth="1"/>
    <col min="70" max="70" width="13.33203125" customWidth="1"/>
    <col min="71" max="71" width="14.1640625" customWidth="1"/>
    <col min="72" max="72" width="12.33203125" customWidth="1"/>
    <col min="73" max="73" width="13.1640625" customWidth="1"/>
    <col min="74" max="74" width="28.1640625" customWidth="1"/>
    <col min="75" max="75" width="30.6640625" customWidth="1"/>
    <col min="76" max="76" width="35.1640625" customWidth="1"/>
    <col min="77" max="77" width="22" customWidth="1"/>
    <col min="78" max="78" width="35.5" customWidth="1"/>
    <col min="79" max="79" width="25" customWidth="1"/>
  </cols>
  <sheetData>
    <row r="1" spans="1:16384" x14ac:dyDescent="0.2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  <c r="AG1" t="s">
        <v>112</v>
      </c>
      <c r="AH1" t="s">
        <v>113</v>
      </c>
      <c r="AI1" t="s">
        <v>114</v>
      </c>
      <c r="AJ1" t="s">
        <v>115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121</v>
      </c>
      <c r="AQ1" t="s">
        <v>122</v>
      </c>
      <c r="AR1" t="s">
        <v>123</v>
      </c>
      <c r="AS1" t="s">
        <v>124</v>
      </c>
      <c r="AT1" t="s">
        <v>125</v>
      </c>
      <c r="AU1" t="s">
        <v>126</v>
      </c>
      <c r="AV1" t="s">
        <v>127</v>
      </c>
      <c r="AW1" t="s">
        <v>128</v>
      </c>
      <c r="AX1" t="s">
        <v>129</v>
      </c>
      <c r="AY1" t="s">
        <v>130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136</v>
      </c>
      <c r="BF1" t="s">
        <v>137</v>
      </c>
      <c r="BG1" t="s">
        <v>138</v>
      </c>
      <c r="BH1" t="s">
        <v>139</v>
      </c>
      <c r="BI1" t="s">
        <v>140</v>
      </c>
      <c r="BJ1" t="s">
        <v>141</v>
      </c>
      <c r="BK1" t="s">
        <v>142</v>
      </c>
      <c r="BL1" t="s">
        <v>143</v>
      </c>
      <c r="BM1" t="s">
        <v>144</v>
      </c>
      <c r="BN1" t="s">
        <v>145</v>
      </c>
      <c r="BO1" t="s">
        <v>146</v>
      </c>
      <c r="BP1" t="s">
        <v>147</v>
      </c>
      <c r="BQ1" t="s">
        <v>148</v>
      </c>
      <c r="BR1" t="s">
        <v>149</v>
      </c>
      <c r="BS1" t="s">
        <v>150</v>
      </c>
      <c r="BT1" t="s">
        <v>151</v>
      </c>
      <c r="BU1" t="s">
        <v>152</v>
      </c>
      <c r="BV1" t="s">
        <v>153</v>
      </c>
      <c r="BW1" t="s">
        <v>154</v>
      </c>
      <c r="BX1" t="s">
        <v>155</v>
      </c>
      <c r="BY1" t="s">
        <v>156</v>
      </c>
      <c r="BZ1" t="s">
        <v>157</v>
      </c>
      <c r="CA1" t="s">
        <v>158</v>
      </c>
      <c r="CB1" t="s">
        <v>159</v>
      </c>
    </row>
    <row r="2" spans="1:16384" x14ac:dyDescent="0.2">
      <c r="A2" t="s">
        <v>160</v>
      </c>
      <c r="B2" t="s">
        <v>192</v>
      </c>
      <c r="C2" t="s">
        <v>161</v>
      </c>
      <c r="D2">
        <v>117.67</v>
      </c>
      <c r="E2" t="s">
        <v>162</v>
      </c>
      <c r="F2">
        <v>5.54</v>
      </c>
      <c r="G2">
        <v>174144</v>
      </c>
      <c r="H2">
        <v>1</v>
      </c>
      <c r="I2">
        <v>1.06</v>
      </c>
      <c r="J2">
        <v>-1</v>
      </c>
      <c r="K2">
        <v>-1</v>
      </c>
      <c r="L2">
        <v>109192</v>
      </c>
      <c r="M2">
        <v>-1</v>
      </c>
      <c r="N2">
        <v>-1</v>
      </c>
      <c r="O2">
        <v>1242</v>
      </c>
      <c r="P2">
        <v>13</v>
      </c>
      <c r="Q2">
        <v>0</v>
      </c>
      <c r="R2">
        <v>0</v>
      </c>
      <c r="S2" t="s">
        <v>163</v>
      </c>
      <c r="T2" t="s">
        <v>203</v>
      </c>
      <c r="U2" t="s">
        <v>204</v>
      </c>
      <c r="V2" t="s">
        <v>205</v>
      </c>
      <c r="W2" t="s">
        <v>206</v>
      </c>
      <c r="X2" t="s">
        <v>164</v>
      </c>
      <c r="Y2" t="s">
        <v>165</v>
      </c>
      <c r="Z2">
        <v>387384</v>
      </c>
      <c r="AA2">
        <v>13</v>
      </c>
      <c r="AB2">
        <v>29</v>
      </c>
      <c r="AC2">
        <v>41980</v>
      </c>
      <c r="AD2">
        <v>33208</v>
      </c>
      <c r="AE2">
        <v>1</v>
      </c>
      <c r="AF2">
        <v>17559</v>
      </c>
      <c r="AG2">
        <v>1284</v>
      </c>
      <c r="AH2">
        <v>43</v>
      </c>
      <c r="AI2">
        <v>43</v>
      </c>
      <c r="AJ2">
        <v>1849</v>
      </c>
      <c r="AK2" t="s">
        <v>166</v>
      </c>
      <c r="AL2" t="s">
        <v>167</v>
      </c>
      <c r="AM2">
        <v>9.19</v>
      </c>
      <c r="AN2">
        <v>131639</v>
      </c>
      <c r="AO2">
        <v>15.57</v>
      </c>
      <c r="AP2">
        <v>0.12</v>
      </c>
      <c r="AQ2">
        <v>2.7703799999999998</v>
      </c>
      <c r="AR2">
        <v>-27350.400000000001</v>
      </c>
      <c r="AS2">
        <v>-2.7703799999999998</v>
      </c>
      <c r="AT2">
        <v>2.7703799999999998</v>
      </c>
      <c r="AU2">
        <v>3.6</v>
      </c>
      <c r="AV2">
        <v>3.0423700000000001E-2</v>
      </c>
      <c r="AW2">
        <v>2.5856899999999999E-2</v>
      </c>
      <c r="AX2">
        <v>3.7307600000000001</v>
      </c>
      <c r="AY2">
        <v>3.1650800000000001</v>
      </c>
      <c r="AZ2">
        <v>92</v>
      </c>
      <c r="BA2">
        <v>186894</v>
      </c>
      <c r="BB2">
        <v>31</v>
      </c>
      <c r="BC2" s="1">
        <v>104741000</v>
      </c>
      <c r="BD2" s="1">
        <v>66937600</v>
      </c>
      <c r="BE2" s="1">
        <v>11125600</v>
      </c>
      <c r="BF2">
        <v>6017.09</v>
      </c>
      <c r="BG2">
        <v>62.2</v>
      </c>
      <c r="BH2">
        <v>18.623799999999999</v>
      </c>
      <c r="BI2">
        <v>16.1053</v>
      </c>
      <c r="BJ2">
        <v>176671</v>
      </c>
      <c r="BK2">
        <v>18</v>
      </c>
      <c r="BL2">
        <v>66429</v>
      </c>
      <c r="BM2">
        <v>95966</v>
      </c>
      <c r="BN2">
        <v>4832657</v>
      </c>
      <c r="BO2">
        <v>767243</v>
      </c>
      <c r="BP2">
        <v>2.8645200000000002</v>
      </c>
      <c r="BQ2">
        <v>2.8645200000000002</v>
      </c>
      <c r="BR2">
        <v>-29242.5</v>
      </c>
      <c r="BS2">
        <v>-2.8645200000000002</v>
      </c>
      <c r="BT2">
        <v>0</v>
      </c>
      <c r="BU2">
        <v>0</v>
      </c>
      <c r="BV2" s="1">
        <v>14134800</v>
      </c>
      <c r="BW2">
        <v>7644.55</v>
      </c>
      <c r="BX2">
        <v>2.5099999999999998</v>
      </c>
      <c r="BY2">
        <v>2.38</v>
      </c>
      <c r="BZ2">
        <v>1.6988099999999999</v>
      </c>
      <c r="CA2">
        <v>1.54772</v>
      </c>
      <c r="CB2" t="s">
        <v>159</v>
      </c>
    </row>
    <row r="3" spans="1:16384" x14ac:dyDescent="0.2">
      <c r="A3" t="s">
        <v>160</v>
      </c>
      <c r="B3" t="s">
        <v>202</v>
      </c>
      <c r="C3" t="s">
        <v>161</v>
      </c>
      <c r="D3">
        <v>64.3</v>
      </c>
      <c r="E3" t="s">
        <v>162</v>
      </c>
      <c r="F3">
        <v>3.26</v>
      </c>
      <c r="G3">
        <v>117380</v>
      </c>
      <c r="H3">
        <v>1</v>
      </c>
      <c r="I3">
        <v>0.92</v>
      </c>
      <c r="J3">
        <v>-1</v>
      </c>
      <c r="K3">
        <v>-1</v>
      </c>
      <c r="L3">
        <v>79324</v>
      </c>
      <c r="M3">
        <v>-1</v>
      </c>
      <c r="N3">
        <v>-1</v>
      </c>
      <c r="O3">
        <v>824</v>
      </c>
      <c r="P3">
        <v>13</v>
      </c>
      <c r="Q3">
        <v>0</v>
      </c>
      <c r="R3">
        <v>0</v>
      </c>
      <c r="S3" t="s">
        <v>163</v>
      </c>
      <c r="T3" t="s">
        <v>203</v>
      </c>
      <c r="U3" t="s">
        <v>204</v>
      </c>
      <c r="V3" t="s">
        <v>205</v>
      </c>
      <c r="W3" t="s">
        <v>206</v>
      </c>
      <c r="X3" t="s">
        <v>164</v>
      </c>
      <c r="Y3" t="s">
        <v>165</v>
      </c>
      <c r="Z3">
        <v>267292</v>
      </c>
      <c r="AA3">
        <v>13</v>
      </c>
      <c r="AB3">
        <v>29</v>
      </c>
      <c r="AC3">
        <v>28502</v>
      </c>
      <c r="AD3">
        <v>22620</v>
      </c>
      <c r="AE3">
        <v>1</v>
      </c>
      <c r="AF3">
        <v>11940</v>
      </c>
      <c r="AG3">
        <v>866</v>
      </c>
      <c r="AH3">
        <v>35</v>
      </c>
      <c r="AI3">
        <v>35</v>
      </c>
      <c r="AJ3">
        <v>1225</v>
      </c>
      <c r="AK3" t="s">
        <v>166</v>
      </c>
      <c r="AL3" t="s">
        <v>167</v>
      </c>
      <c r="AM3">
        <v>6.92</v>
      </c>
      <c r="AN3">
        <v>76656</v>
      </c>
      <c r="AO3">
        <v>8.5299999999999994</v>
      </c>
      <c r="AP3">
        <v>0.06</v>
      </c>
      <c r="AQ3">
        <v>2.5815299999999999</v>
      </c>
      <c r="AR3">
        <v>-17351.400000000001</v>
      </c>
      <c r="AS3">
        <v>-2.5815299999999999</v>
      </c>
      <c r="AT3">
        <v>2.5815299999999999</v>
      </c>
      <c r="AU3">
        <v>2.19</v>
      </c>
      <c r="AV3">
        <v>1.84636E-2</v>
      </c>
      <c r="AW3">
        <v>1.53738E-2</v>
      </c>
      <c r="AX3">
        <v>2.2726299999999999</v>
      </c>
      <c r="AY3">
        <v>1.9229499999999999</v>
      </c>
      <c r="AZ3">
        <v>82</v>
      </c>
      <c r="BA3">
        <v>116347</v>
      </c>
      <c r="BB3">
        <v>43</v>
      </c>
      <c r="BC3" s="1">
        <v>68095400</v>
      </c>
      <c r="BD3" s="1">
        <v>44409100</v>
      </c>
      <c r="BE3" s="1">
        <v>6544160</v>
      </c>
      <c r="BF3">
        <v>5342.17</v>
      </c>
      <c r="BG3">
        <v>29.74</v>
      </c>
      <c r="BH3">
        <v>10.666600000000001</v>
      </c>
      <c r="BI3">
        <v>9.2590699999999995</v>
      </c>
      <c r="BJ3">
        <v>105388</v>
      </c>
      <c r="BK3">
        <v>17</v>
      </c>
      <c r="BL3">
        <v>42423</v>
      </c>
      <c r="BM3">
        <v>62877</v>
      </c>
      <c r="BN3">
        <v>2747848</v>
      </c>
      <c r="BO3">
        <v>464865</v>
      </c>
      <c r="BP3">
        <v>2.72017</v>
      </c>
      <c r="BQ3">
        <v>2.72017</v>
      </c>
      <c r="BR3">
        <v>-18636.2</v>
      </c>
      <c r="BS3">
        <v>-2.72017</v>
      </c>
      <c r="BT3">
        <v>0</v>
      </c>
      <c r="BU3">
        <v>0</v>
      </c>
      <c r="BV3" s="1">
        <v>8211790</v>
      </c>
      <c r="BW3">
        <v>6703.5</v>
      </c>
      <c r="BX3">
        <v>1.34</v>
      </c>
      <c r="BY3">
        <v>1.36</v>
      </c>
      <c r="BZ3">
        <v>1.0341499999999999</v>
      </c>
      <c r="CA3">
        <v>0.94637099999999996</v>
      </c>
      <c r="CB3" t="s">
        <v>159</v>
      </c>
    </row>
    <row r="4" spans="1:16384" x14ac:dyDescent="0.2">
      <c r="A4" t="s">
        <v>160</v>
      </c>
      <c r="B4" t="s">
        <v>201</v>
      </c>
      <c r="C4" t="s">
        <v>161</v>
      </c>
      <c r="D4">
        <v>52.39</v>
      </c>
      <c r="E4" t="s">
        <v>162</v>
      </c>
      <c r="F4">
        <v>2.29</v>
      </c>
      <c r="G4">
        <v>96204</v>
      </c>
      <c r="H4">
        <v>1</v>
      </c>
      <c r="I4">
        <v>0.5</v>
      </c>
      <c r="J4">
        <v>-1</v>
      </c>
      <c r="K4">
        <v>-1</v>
      </c>
      <c r="L4">
        <v>63168</v>
      </c>
      <c r="M4">
        <v>-1</v>
      </c>
      <c r="N4">
        <v>-1</v>
      </c>
      <c r="O4">
        <v>663</v>
      </c>
      <c r="P4">
        <v>13</v>
      </c>
      <c r="Q4">
        <v>0</v>
      </c>
      <c r="R4">
        <v>0</v>
      </c>
      <c r="S4" t="s">
        <v>163</v>
      </c>
      <c r="T4" t="s">
        <v>203</v>
      </c>
      <c r="U4" t="s">
        <v>204</v>
      </c>
      <c r="V4" t="s">
        <v>205</v>
      </c>
      <c r="W4" t="s">
        <v>206</v>
      </c>
      <c r="X4" t="s">
        <v>164</v>
      </c>
      <c r="Y4" t="s">
        <v>165</v>
      </c>
      <c r="Z4">
        <v>221492</v>
      </c>
      <c r="AA4">
        <v>13</v>
      </c>
      <c r="AB4">
        <v>29</v>
      </c>
      <c r="AC4">
        <v>22548</v>
      </c>
      <c r="AD4">
        <v>17887</v>
      </c>
      <c r="AE4">
        <v>1</v>
      </c>
      <c r="AF4">
        <v>9345</v>
      </c>
      <c r="AG4">
        <v>705</v>
      </c>
      <c r="AH4">
        <v>33</v>
      </c>
      <c r="AI4">
        <v>33</v>
      </c>
      <c r="AJ4">
        <v>1089</v>
      </c>
      <c r="AK4" t="s">
        <v>166</v>
      </c>
      <c r="AL4" t="s">
        <v>167</v>
      </c>
      <c r="AM4">
        <v>5.73</v>
      </c>
      <c r="AN4">
        <v>57757</v>
      </c>
      <c r="AO4">
        <v>6.49</v>
      </c>
      <c r="AP4">
        <v>0.05</v>
      </c>
      <c r="AQ4">
        <v>2.6372900000000001</v>
      </c>
      <c r="AR4">
        <v>-13667.9</v>
      </c>
      <c r="AS4">
        <v>-2.6372900000000001</v>
      </c>
      <c r="AT4">
        <v>2.6372900000000001</v>
      </c>
      <c r="AU4">
        <v>1.95</v>
      </c>
      <c r="AV4">
        <v>1.39265E-2</v>
      </c>
      <c r="AW4">
        <v>1.13255E-2</v>
      </c>
      <c r="AX4">
        <v>1.8264400000000001</v>
      </c>
      <c r="AY4">
        <v>1.5493699999999999</v>
      </c>
      <c r="AZ4">
        <v>76</v>
      </c>
      <c r="BA4">
        <v>88117</v>
      </c>
      <c r="BB4">
        <v>35</v>
      </c>
      <c r="BC4" s="1">
        <v>60475000</v>
      </c>
      <c r="BD4" s="1">
        <v>35731800</v>
      </c>
      <c r="BE4" s="1">
        <v>5413620</v>
      </c>
      <c r="BF4">
        <v>4971.1899999999996</v>
      </c>
      <c r="BG4">
        <v>25.16</v>
      </c>
      <c r="BH4">
        <v>8.6060199999999991</v>
      </c>
      <c r="BI4">
        <v>7.4649700000000001</v>
      </c>
      <c r="BJ4">
        <v>82416</v>
      </c>
      <c r="BK4">
        <v>19</v>
      </c>
      <c r="BL4">
        <v>34832</v>
      </c>
      <c r="BM4">
        <v>50330</v>
      </c>
      <c r="BN4">
        <v>2243198</v>
      </c>
      <c r="BO4">
        <v>389262</v>
      </c>
      <c r="BP4">
        <v>2.6615899999999999</v>
      </c>
      <c r="BQ4">
        <v>2.6615899999999999</v>
      </c>
      <c r="BR4">
        <v>-14823.2</v>
      </c>
      <c r="BS4">
        <v>-2.6615899999999999</v>
      </c>
      <c r="BT4">
        <v>0</v>
      </c>
      <c r="BU4">
        <v>0</v>
      </c>
      <c r="BV4" s="1">
        <v>6770480</v>
      </c>
      <c r="BW4">
        <v>6217.15</v>
      </c>
      <c r="BX4">
        <v>1.1499999999999999</v>
      </c>
      <c r="BY4">
        <v>1.1000000000000001</v>
      </c>
      <c r="BZ4">
        <v>0.84172899999999995</v>
      </c>
      <c r="CA4">
        <v>0.77005000000000001</v>
      </c>
      <c r="CB4" t="s">
        <v>159</v>
      </c>
    </row>
    <row r="5" spans="1:16384" x14ac:dyDescent="0.2">
      <c r="A5" t="s">
        <v>160</v>
      </c>
      <c r="B5" t="s">
        <v>199</v>
      </c>
      <c r="C5" t="s">
        <v>161</v>
      </c>
      <c r="D5">
        <v>26.5</v>
      </c>
      <c r="E5" t="s">
        <v>162</v>
      </c>
      <c r="F5">
        <v>1.1399999999999999</v>
      </c>
      <c r="G5">
        <v>59720</v>
      </c>
      <c r="H5">
        <v>1</v>
      </c>
      <c r="I5">
        <v>0.24</v>
      </c>
      <c r="J5">
        <v>-1</v>
      </c>
      <c r="K5">
        <v>-1</v>
      </c>
      <c r="L5">
        <v>48772</v>
      </c>
      <c r="M5">
        <v>-1</v>
      </c>
      <c r="N5">
        <v>-1</v>
      </c>
      <c r="O5">
        <v>367</v>
      </c>
      <c r="P5">
        <v>13</v>
      </c>
      <c r="Q5">
        <v>0</v>
      </c>
      <c r="R5">
        <v>0</v>
      </c>
      <c r="S5" t="s">
        <v>163</v>
      </c>
      <c r="T5" t="s">
        <v>203</v>
      </c>
      <c r="U5" t="s">
        <v>204</v>
      </c>
      <c r="V5" t="s">
        <v>205</v>
      </c>
      <c r="W5" t="s">
        <v>206</v>
      </c>
      <c r="X5" t="s">
        <v>164</v>
      </c>
      <c r="Y5" t="s">
        <v>165</v>
      </c>
      <c r="Z5">
        <v>134092</v>
      </c>
      <c r="AA5">
        <v>13</v>
      </c>
      <c r="AB5">
        <v>29</v>
      </c>
      <c r="AC5">
        <v>12389</v>
      </c>
      <c r="AD5">
        <v>9868</v>
      </c>
      <c r="AE5">
        <v>1</v>
      </c>
      <c r="AF5">
        <v>5086</v>
      </c>
      <c r="AG5">
        <v>409</v>
      </c>
      <c r="AH5">
        <v>25</v>
      </c>
      <c r="AI5">
        <v>25</v>
      </c>
      <c r="AJ5">
        <v>625</v>
      </c>
      <c r="AK5" t="s">
        <v>166</v>
      </c>
      <c r="AL5" t="s">
        <v>167</v>
      </c>
      <c r="AM5">
        <v>3.24</v>
      </c>
      <c r="AN5">
        <v>30937</v>
      </c>
      <c r="AO5">
        <v>3.17</v>
      </c>
      <c r="AP5">
        <v>0.02</v>
      </c>
      <c r="AQ5">
        <v>2.4038200000000001</v>
      </c>
      <c r="AR5">
        <v>-7261.29</v>
      </c>
      <c r="AS5">
        <v>-2.4038200000000001</v>
      </c>
      <c r="AT5">
        <v>2.4038200000000001</v>
      </c>
      <c r="AU5">
        <v>0.98</v>
      </c>
      <c r="AV5">
        <v>6.7105200000000002E-3</v>
      </c>
      <c r="AW5">
        <v>5.7270300000000001E-3</v>
      </c>
      <c r="AX5">
        <v>0.97447600000000001</v>
      </c>
      <c r="AY5">
        <v>0.82818099999999994</v>
      </c>
      <c r="AZ5">
        <v>76</v>
      </c>
      <c r="BA5">
        <v>47236</v>
      </c>
      <c r="BB5">
        <v>22</v>
      </c>
      <c r="BC5" s="1">
        <v>31944600</v>
      </c>
      <c r="BD5" s="1">
        <v>19779100</v>
      </c>
      <c r="BE5" s="1">
        <v>3007270</v>
      </c>
      <c r="BF5">
        <v>4811.63</v>
      </c>
      <c r="BG5">
        <v>12.19</v>
      </c>
      <c r="BH5">
        <v>4.2234800000000003</v>
      </c>
      <c r="BI5">
        <v>3.6691600000000002</v>
      </c>
      <c r="BJ5">
        <v>43695</v>
      </c>
      <c r="BK5">
        <v>18</v>
      </c>
      <c r="BL5">
        <v>19387</v>
      </c>
      <c r="BM5">
        <v>28880</v>
      </c>
      <c r="BN5">
        <v>1222505</v>
      </c>
      <c r="BO5">
        <v>220548</v>
      </c>
      <c r="BP5">
        <v>2.3172100000000002</v>
      </c>
      <c r="BQ5">
        <v>2.3172100000000002</v>
      </c>
      <c r="BR5">
        <v>-7862.33</v>
      </c>
      <c r="BS5">
        <v>-2.3172100000000002</v>
      </c>
      <c r="BT5">
        <v>0</v>
      </c>
      <c r="BU5">
        <v>0</v>
      </c>
      <c r="BV5" s="1">
        <v>3763010</v>
      </c>
      <c r="BW5">
        <v>6020.82</v>
      </c>
      <c r="BX5">
        <v>0.57999999999999996</v>
      </c>
      <c r="BY5">
        <v>0.59</v>
      </c>
      <c r="BZ5">
        <v>0.44499</v>
      </c>
      <c r="CA5">
        <v>0.40748600000000001</v>
      </c>
      <c r="CB5" t="s">
        <v>159</v>
      </c>
    </row>
    <row r="6" spans="1:16384" x14ac:dyDescent="0.2">
      <c r="A6" t="s">
        <v>160</v>
      </c>
      <c r="B6" t="s">
        <v>195</v>
      </c>
      <c r="C6" t="s">
        <v>161</v>
      </c>
      <c r="D6">
        <v>15.3</v>
      </c>
      <c r="E6" t="s">
        <v>162</v>
      </c>
      <c r="F6">
        <v>0.8</v>
      </c>
      <c r="G6">
        <v>45156</v>
      </c>
      <c r="H6">
        <v>1</v>
      </c>
      <c r="I6">
        <v>0.16</v>
      </c>
      <c r="J6">
        <v>-1</v>
      </c>
      <c r="K6">
        <v>-1</v>
      </c>
      <c r="L6">
        <v>43476</v>
      </c>
      <c r="M6">
        <v>-1</v>
      </c>
      <c r="N6">
        <v>-1</v>
      </c>
      <c r="O6">
        <v>237</v>
      </c>
      <c r="P6">
        <v>13</v>
      </c>
      <c r="Q6">
        <v>0</v>
      </c>
      <c r="R6">
        <v>0</v>
      </c>
      <c r="S6" t="s">
        <v>163</v>
      </c>
      <c r="T6" t="s">
        <v>203</v>
      </c>
      <c r="U6" t="s">
        <v>204</v>
      </c>
      <c r="V6" t="s">
        <v>205</v>
      </c>
      <c r="W6" t="s">
        <v>206</v>
      </c>
      <c r="X6" t="s">
        <v>164</v>
      </c>
      <c r="Y6" t="s">
        <v>165</v>
      </c>
      <c r="Z6">
        <v>96324</v>
      </c>
      <c r="AA6">
        <v>13</v>
      </c>
      <c r="AB6">
        <v>29</v>
      </c>
      <c r="AC6">
        <v>8335</v>
      </c>
      <c r="AD6">
        <v>6646</v>
      </c>
      <c r="AE6">
        <v>1</v>
      </c>
      <c r="AF6">
        <v>3449</v>
      </c>
      <c r="AG6">
        <v>279</v>
      </c>
      <c r="AH6">
        <v>21</v>
      </c>
      <c r="AI6">
        <v>21</v>
      </c>
      <c r="AJ6">
        <v>441</v>
      </c>
      <c r="AK6" t="s">
        <v>166</v>
      </c>
      <c r="AL6" t="s">
        <v>167</v>
      </c>
      <c r="AM6">
        <v>2.37</v>
      </c>
      <c r="AN6">
        <v>18444</v>
      </c>
      <c r="AO6">
        <v>1.78</v>
      </c>
      <c r="AP6">
        <v>0.01</v>
      </c>
      <c r="AQ6">
        <v>2.3138299999999998</v>
      </c>
      <c r="AR6">
        <v>-4748.08</v>
      </c>
      <c r="AS6">
        <v>-2.3138299999999998</v>
      </c>
      <c r="AT6">
        <v>2.3138299999999998</v>
      </c>
      <c r="AU6">
        <v>0.66</v>
      </c>
      <c r="AV6">
        <v>4.6473299999999999E-3</v>
      </c>
      <c r="AW6">
        <v>3.9793700000000003E-3</v>
      </c>
      <c r="AX6">
        <v>0.62634500000000004</v>
      </c>
      <c r="AY6">
        <v>0.53275899999999998</v>
      </c>
      <c r="AZ6">
        <v>64</v>
      </c>
      <c r="BA6">
        <v>30145</v>
      </c>
      <c r="BB6">
        <v>31</v>
      </c>
      <c r="BC6" s="1">
        <v>22435800</v>
      </c>
      <c r="BD6" s="1">
        <v>12772900</v>
      </c>
      <c r="BE6" s="1">
        <v>1814220</v>
      </c>
      <c r="BF6">
        <v>4113.87</v>
      </c>
      <c r="BG6">
        <v>5.86</v>
      </c>
      <c r="BH6">
        <v>2.3089300000000001</v>
      </c>
      <c r="BI6">
        <v>2.0043099999999998</v>
      </c>
      <c r="BJ6">
        <v>28491</v>
      </c>
      <c r="BK6">
        <v>20</v>
      </c>
      <c r="BL6">
        <v>15523</v>
      </c>
      <c r="BM6">
        <v>22947</v>
      </c>
      <c r="BN6">
        <v>951759</v>
      </c>
      <c r="BO6">
        <v>177587</v>
      </c>
      <c r="BP6">
        <v>2.3291900000000001</v>
      </c>
      <c r="BQ6">
        <v>2.3291900000000001</v>
      </c>
      <c r="BR6">
        <v>-5242.3599999999997</v>
      </c>
      <c r="BS6">
        <v>-2.3291900000000001</v>
      </c>
      <c r="BT6">
        <v>0</v>
      </c>
      <c r="BU6">
        <v>0</v>
      </c>
      <c r="BV6" s="1">
        <v>2268340</v>
      </c>
      <c r="BW6">
        <v>5143.63</v>
      </c>
      <c r="BX6">
        <v>0.34</v>
      </c>
      <c r="BY6">
        <v>0.41</v>
      </c>
      <c r="BZ6">
        <v>0.30702600000000002</v>
      </c>
      <c r="CA6">
        <v>0.28122399999999997</v>
      </c>
      <c r="CB6" t="s">
        <v>159</v>
      </c>
    </row>
    <row r="7" spans="1:16384" x14ac:dyDescent="0.2">
      <c r="A7" t="s">
        <v>160</v>
      </c>
      <c r="B7" t="s">
        <v>197</v>
      </c>
      <c r="C7" t="s">
        <v>161</v>
      </c>
      <c r="D7">
        <v>18.84</v>
      </c>
      <c r="E7" t="s">
        <v>162</v>
      </c>
      <c r="F7">
        <v>2.4900000000000002</v>
      </c>
      <c r="G7">
        <v>49468</v>
      </c>
      <c r="H7">
        <v>1</v>
      </c>
      <c r="I7">
        <v>0.16</v>
      </c>
      <c r="J7">
        <v>-1</v>
      </c>
      <c r="K7">
        <v>-1</v>
      </c>
      <c r="L7">
        <v>43248</v>
      </c>
      <c r="M7">
        <v>-1</v>
      </c>
      <c r="N7">
        <v>-1</v>
      </c>
      <c r="O7">
        <v>252</v>
      </c>
      <c r="P7">
        <v>13</v>
      </c>
      <c r="Q7">
        <v>0</v>
      </c>
      <c r="R7">
        <v>0</v>
      </c>
      <c r="S7" t="s">
        <v>163</v>
      </c>
      <c r="T7" t="s">
        <v>203</v>
      </c>
      <c r="U7" t="s">
        <v>204</v>
      </c>
      <c r="V7" t="s">
        <v>205</v>
      </c>
      <c r="W7" t="s">
        <v>206</v>
      </c>
      <c r="X7" t="s">
        <v>164</v>
      </c>
      <c r="Y7" t="s">
        <v>165</v>
      </c>
      <c r="Z7">
        <v>98208</v>
      </c>
      <c r="AA7">
        <v>13</v>
      </c>
      <c r="AB7">
        <v>29</v>
      </c>
      <c r="AC7">
        <v>7807</v>
      </c>
      <c r="AD7">
        <v>6379</v>
      </c>
      <c r="AE7">
        <v>1</v>
      </c>
      <c r="AF7">
        <v>2851</v>
      </c>
      <c r="AG7">
        <v>294</v>
      </c>
      <c r="AH7">
        <v>21</v>
      </c>
      <c r="AI7">
        <v>21</v>
      </c>
      <c r="AJ7">
        <v>441</v>
      </c>
      <c r="AK7" t="s">
        <v>166</v>
      </c>
      <c r="AL7" t="s">
        <v>167</v>
      </c>
      <c r="AM7">
        <v>1.8</v>
      </c>
      <c r="AN7">
        <v>15584</v>
      </c>
      <c r="AO7">
        <v>1.91</v>
      </c>
      <c r="AP7">
        <v>0.01</v>
      </c>
      <c r="AQ7">
        <v>2.1706300000000001</v>
      </c>
      <c r="AR7">
        <v>-4401.8100000000004</v>
      </c>
      <c r="AS7">
        <v>-2.1706300000000001</v>
      </c>
      <c r="AT7">
        <v>2.1706300000000001</v>
      </c>
      <c r="AU7">
        <v>0.65</v>
      </c>
      <c r="AV7">
        <v>4.19966E-3</v>
      </c>
      <c r="AW7">
        <v>3.4681E-3</v>
      </c>
      <c r="AX7">
        <v>0.65570399999999995</v>
      </c>
      <c r="AY7">
        <v>0.55344800000000005</v>
      </c>
      <c r="AZ7">
        <v>68</v>
      </c>
      <c r="BA7">
        <v>27999</v>
      </c>
      <c r="BB7">
        <v>43</v>
      </c>
      <c r="BC7" s="1">
        <v>22435800</v>
      </c>
      <c r="BD7" s="1">
        <v>13581300</v>
      </c>
      <c r="BE7" s="1">
        <v>1917360</v>
      </c>
      <c r="BF7">
        <v>4347.76</v>
      </c>
      <c r="BG7">
        <v>8.24</v>
      </c>
      <c r="BH7">
        <v>3.0544600000000002</v>
      </c>
      <c r="BI7">
        <v>2.6399400000000002</v>
      </c>
      <c r="BJ7">
        <v>23229</v>
      </c>
      <c r="BK7">
        <v>21</v>
      </c>
      <c r="BL7">
        <v>11462</v>
      </c>
      <c r="BM7">
        <v>18647</v>
      </c>
      <c r="BN7">
        <v>716344</v>
      </c>
      <c r="BO7">
        <v>133509</v>
      </c>
      <c r="BP7">
        <v>2.5554299999999999</v>
      </c>
      <c r="BQ7">
        <v>2.5554299999999999</v>
      </c>
      <c r="BR7">
        <v>-4801.6000000000004</v>
      </c>
      <c r="BS7">
        <v>-2.5554299999999999</v>
      </c>
      <c r="BT7">
        <v>0</v>
      </c>
      <c r="BU7">
        <v>0</v>
      </c>
      <c r="BV7" s="1">
        <v>2379610</v>
      </c>
      <c r="BW7">
        <v>5395.93</v>
      </c>
      <c r="BX7">
        <v>0.36</v>
      </c>
      <c r="BY7">
        <v>0.39</v>
      </c>
      <c r="BZ7">
        <v>0.31996999999999998</v>
      </c>
      <c r="CA7">
        <v>0.29261399999999999</v>
      </c>
      <c r="CB7" t="s">
        <v>159</v>
      </c>
    </row>
    <row r="8" spans="1:16384" x14ac:dyDescent="0.2">
      <c r="A8" t="s">
        <v>160</v>
      </c>
      <c r="B8" t="s">
        <v>196</v>
      </c>
      <c r="C8" t="s">
        <v>161</v>
      </c>
      <c r="D8">
        <v>9.7100000000000009</v>
      </c>
      <c r="E8" t="s">
        <v>162</v>
      </c>
      <c r="F8">
        <v>0.53</v>
      </c>
      <c r="G8">
        <v>34164</v>
      </c>
      <c r="H8">
        <v>1</v>
      </c>
      <c r="I8">
        <v>0.1</v>
      </c>
      <c r="J8">
        <v>-1</v>
      </c>
      <c r="K8">
        <v>-1</v>
      </c>
      <c r="L8">
        <v>39512</v>
      </c>
      <c r="M8">
        <v>-1</v>
      </c>
      <c r="N8">
        <v>-1</v>
      </c>
      <c r="O8">
        <v>147</v>
      </c>
      <c r="P8">
        <v>13</v>
      </c>
      <c r="Q8">
        <v>0</v>
      </c>
      <c r="R8">
        <v>0</v>
      </c>
      <c r="S8" t="s">
        <v>163</v>
      </c>
      <c r="T8" t="s">
        <v>203</v>
      </c>
      <c r="U8" t="s">
        <v>204</v>
      </c>
      <c r="V8" t="s">
        <v>205</v>
      </c>
      <c r="W8" t="s">
        <v>206</v>
      </c>
      <c r="X8" t="s">
        <v>164</v>
      </c>
      <c r="Y8" t="s">
        <v>165</v>
      </c>
      <c r="Z8">
        <v>70820</v>
      </c>
      <c r="AA8">
        <v>13</v>
      </c>
      <c r="AB8">
        <v>29</v>
      </c>
      <c r="AC8">
        <v>5434</v>
      </c>
      <c r="AD8">
        <v>4294</v>
      </c>
      <c r="AE8">
        <v>1</v>
      </c>
      <c r="AF8">
        <v>2339</v>
      </c>
      <c r="AG8">
        <v>189</v>
      </c>
      <c r="AH8">
        <v>17</v>
      </c>
      <c r="AI8">
        <v>17</v>
      </c>
      <c r="AJ8">
        <v>289</v>
      </c>
      <c r="AK8" t="s">
        <v>166</v>
      </c>
      <c r="AL8" t="s">
        <v>167</v>
      </c>
      <c r="AM8">
        <v>1.46</v>
      </c>
      <c r="AN8">
        <v>12047</v>
      </c>
      <c r="AO8">
        <v>1.0900000000000001</v>
      </c>
      <c r="AP8">
        <v>0.01</v>
      </c>
      <c r="AQ8">
        <v>2.1861700000000002</v>
      </c>
      <c r="AR8">
        <v>-2980.25</v>
      </c>
      <c r="AS8">
        <v>-2.1861700000000002</v>
      </c>
      <c r="AT8">
        <v>2.1861700000000002</v>
      </c>
      <c r="AU8">
        <v>0.4</v>
      </c>
      <c r="AV8">
        <v>2.6838399999999998E-3</v>
      </c>
      <c r="AW8">
        <v>2.2416599999999999E-3</v>
      </c>
      <c r="AX8">
        <v>0.38184699999999999</v>
      </c>
      <c r="AY8">
        <v>0.323347</v>
      </c>
      <c r="AZ8">
        <v>64</v>
      </c>
      <c r="BA8">
        <v>19709</v>
      </c>
      <c r="BB8">
        <v>31</v>
      </c>
      <c r="BC8" s="1">
        <v>13460500</v>
      </c>
      <c r="BD8" s="1">
        <v>7922420</v>
      </c>
      <c r="BE8" s="1">
        <v>1146370</v>
      </c>
      <c r="BF8">
        <v>3966.67</v>
      </c>
      <c r="BG8">
        <v>3.7</v>
      </c>
      <c r="BH8">
        <v>1.35151</v>
      </c>
      <c r="BI8">
        <v>1.1754800000000001</v>
      </c>
      <c r="BJ8">
        <v>18389</v>
      </c>
      <c r="BK8">
        <v>21</v>
      </c>
      <c r="BL8">
        <v>10328</v>
      </c>
      <c r="BM8">
        <v>16059</v>
      </c>
      <c r="BN8">
        <v>644100</v>
      </c>
      <c r="BO8">
        <v>122601</v>
      </c>
      <c r="BP8">
        <v>2.6430600000000002</v>
      </c>
      <c r="BQ8">
        <v>2.6430600000000002</v>
      </c>
      <c r="BR8">
        <v>-3343.57</v>
      </c>
      <c r="BS8">
        <v>-2.6430600000000002</v>
      </c>
      <c r="BT8">
        <v>0</v>
      </c>
      <c r="BU8">
        <v>0</v>
      </c>
      <c r="BV8" s="1">
        <v>1434350</v>
      </c>
      <c r="BW8">
        <v>4963.1400000000003</v>
      </c>
      <c r="BX8">
        <v>0.21</v>
      </c>
      <c r="BY8">
        <v>0.27</v>
      </c>
      <c r="BZ8">
        <v>0.20025499999999999</v>
      </c>
      <c r="CA8">
        <v>0.18393200000000001</v>
      </c>
      <c r="CB8" t="s">
        <v>159</v>
      </c>
    </row>
    <row r="9" spans="1:16384" x14ac:dyDescent="0.2">
      <c r="A9" t="s">
        <v>160</v>
      </c>
      <c r="B9" t="s">
        <v>194</v>
      </c>
      <c r="C9" t="s">
        <v>161</v>
      </c>
      <c r="D9">
        <v>6.29</v>
      </c>
      <c r="E9" t="s">
        <v>162</v>
      </c>
      <c r="F9">
        <v>0.47</v>
      </c>
      <c r="G9">
        <v>28064</v>
      </c>
      <c r="H9">
        <v>1</v>
      </c>
      <c r="I9">
        <v>7.0000000000000007E-2</v>
      </c>
      <c r="J9">
        <v>-1</v>
      </c>
      <c r="K9">
        <v>-1</v>
      </c>
      <c r="L9">
        <v>36976</v>
      </c>
      <c r="M9">
        <v>-1</v>
      </c>
      <c r="N9">
        <v>-1</v>
      </c>
      <c r="O9">
        <v>96</v>
      </c>
      <c r="P9">
        <v>13</v>
      </c>
      <c r="Q9">
        <v>0</v>
      </c>
      <c r="R9">
        <v>0</v>
      </c>
      <c r="S9" t="s">
        <v>163</v>
      </c>
      <c r="T9" t="s">
        <v>203</v>
      </c>
      <c r="U9" t="s">
        <v>204</v>
      </c>
      <c r="V9" t="s">
        <v>205</v>
      </c>
      <c r="W9" t="s">
        <v>206</v>
      </c>
      <c r="X9" t="s">
        <v>164</v>
      </c>
      <c r="Y9" t="s">
        <v>165</v>
      </c>
      <c r="Z9">
        <v>54096</v>
      </c>
      <c r="AA9">
        <v>13</v>
      </c>
      <c r="AB9">
        <v>29</v>
      </c>
      <c r="AC9">
        <v>3373</v>
      </c>
      <c r="AD9">
        <v>2708</v>
      </c>
      <c r="AE9">
        <v>1</v>
      </c>
      <c r="AF9">
        <v>1361</v>
      </c>
      <c r="AG9">
        <v>138</v>
      </c>
      <c r="AH9">
        <v>14</v>
      </c>
      <c r="AI9">
        <v>14</v>
      </c>
      <c r="AJ9">
        <v>196</v>
      </c>
      <c r="AK9" t="s">
        <v>166</v>
      </c>
      <c r="AL9" t="s">
        <v>167</v>
      </c>
      <c r="AM9">
        <v>0.9</v>
      </c>
      <c r="AN9">
        <v>7047</v>
      </c>
      <c r="AO9">
        <v>0.68</v>
      </c>
      <c r="AP9">
        <v>0</v>
      </c>
      <c r="AQ9">
        <v>2.06067</v>
      </c>
      <c r="AR9">
        <v>-1813</v>
      </c>
      <c r="AS9">
        <v>-2.06067</v>
      </c>
      <c r="AT9">
        <v>2.06067</v>
      </c>
      <c r="AU9">
        <v>0.26</v>
      </c>
      <c r="AV9">
        <v>1.64168E-3</v>
      </c>
      <c r="AW9">
        <v>1.4097599999999999E-3</v>
      </c>
      <c r="AX9">
        <v>0.26738000000000001</v>
      </c>
      <c r="AY9">
        <v>0.227187</v>
      </c>
      <c r="AZ9">
        <v>62</v>
      </c>
      <c r="BA9">
        <v>11554</v>
      </c>
      <c r="BB9">
        <v>26</v>
      </c>
      <c r="BC9" s="1">
        <v>9200550</v>
      </c>
      <c r="BD9" s="1">
        <v>5173820</v>
      </c>
      <c r="BE9">
        <v>735792</v>
      </c>
      <c r="BF9">
        <v>3754.04</v>
      </c>
      <c r="BG9">
        <v>2.33</v>
      </c>
      <c r="BH9">
        <v>0.91456499999999996</v>
      </c>
      <c r="BI9">
        <v>0.795435</v>
      </c>
      <c r="BJ9">
        <v>10162</v>
      </c>
      <c r="BK9">
        <v>18</v>
      </c>
      <c r="BL9">
        <v>6113</v>
      </c>
      <c r="BM9">
        <v>9579</v>
      </c>
      <c r="BN9">
        <v>325196</v>
      </c>
      <c r="BO9">
        <v>66680</v>
      </c>
      <c r="BP9">
        <v>2.4089499999999999</v>
      </c>
      <c r="BQ9">
        <v>2.4089499999999999</v>
      </c>
      <c r="BR9">
        <v>-2015.93</v>
      </c>
      <c r="BS9">
        <v>-2.4089499999999999</v>
      </c>
      <c r="BT9">
        <v>0</v>
      </c>
      <c r="BU9">
        <v>0</v>
      </c>
      <c r="BV9">
        <v>913676</v>
      </c>
      <c r="BW9">
        <v>4661.6099999999997</v>
      </c>
      <c r="BX9">
        <v>0.14000000000000001</v>
      </c>
      <c r="BY9">
        <v>0.16</v>
      </c>
      <c r="BZ9">
        <v>0.12542600000000001</v>
      </c>
      <c r="CA9">
        <v>0.115497</v>
      </c>
      <c r="CB9" t="s">
        <v>159</v>
      </c>
    </row>
    <row r="10" spans="1:16384" x14ac:dyDescent="0.2">
      <c r="A10" t="s">
        <v>160</v>
      </c>
      <c r="B10" t="s">
        <v>200</v>
      </c>
      <c r="C10" t="s">
        <v>161</v>
      </c>
      <c r="D10">
        <v>4</v>
      </c>
      <c r="E10" t="s">
        <v>162</v>
      </c>
      <c r="F10">
        <v>0.22</v>
      </c>
      <c r="G10">
        <v>23368</v>
      </c>
      <c r="H10">
        <v>1</v>
      </c>
      <c r="I10">
        <v>0.03</v>
      </c>
      <c r="J10">
        <v>-1</v>
      </c>
      <c r="K10">
        <v>-1</v>
      </c>
      <c r="L10">
        <v>36248</v>
      </c>
      <c r="M10">
        <v>-1</v>
      </c>
      <c r="N10">
        <v>-1</v>
      </c>
      <c r="O10">
        <v>59</v>
      </c>
      <c r="P10">
        <v>13</v>
      </c>
      <c r="Q10">
        <v>0</v>
      </c>
      <c r="R10">
        <v>0</v>
      </c>
      <c r="S10" t="s">
        <v>163</v>
      </c>
      <c r="T10" t="s">
        <v>203</v>
      </c>
      <c r="U10" t="s">
        <v>204</v>
      </c>
      <c r="V10" t="s">
        <v>205</v>
      </c>
      <c r="W10" t="s">
        <v>206</v>
      </c>
      <c r="X10" t="s">
        <v>164</v>
      </c>
      <c r="Y10" t="s">
        <v>165</v>
      </c>
      <c r="Z10">
        <v>43548</v>
      </c>
      <c r="AA10">
        <v>13</v>
      </c>
      <c r="AB10">
        <v>29</v>
      </c>
      <c r="AC10">
        <v>2053</v>
      </c>
      <c r="AD10">
        <v>1659</v>
      </c>
      <c r="AE10">
        <v>1</v>
      </c>
      <c r="AF10">
        <v>894</v>
      </c>
      <c r="AG10">
        <v>101</v>
      </c>
      <c r="AH10">
        <v>11</v>
      </c>
      <c r="AI10">
        <v>11</v>
      </c>
      <c r="AJ10">
        <v>121</v>
      </c>
      <c r="AK10" t="s">
        <v>166</v>
      </c>
      <c r="AL10" t="s">
        <v>167</v>
      </c>
      <c r="AM10">
        <v>0.56000000000000005</v>
      </c>
      <c r="AN10">
        <v>4164</v>
      </c>
      <c r="AO10">
        <v>0.41</v>
      </c>
      <c r="AP10">
        <v>0</v>
      </c>
      <c r="AQ10">
        <v>2.1283699999999999</v>
      </c>
      <c r="AR10">
        <v>-1109.6199999999999</v>
      </c>
      <c r="AS10">
        <v>-2.1283699999999999</v>
      </c>
      <c r="AT10">
        <v>2.1283699999999999</v>
      </c>
      <c r="AU10">
        <v>0.14000000000000001</v>
      </c>
      <c r="AV10">
        <v>1.0571000000000001E-3</v>
      </c>
      <c r="AW10">
        <v>8.8127400000000003E-4</v>
      </c>
      <c r="AX10">
        <v>0.166186</v>
      </c>
      <c r="AY10">
        <v>0.14107500000000001</v>
      </c>
      <c r="AZ10">
        <v>66</v>
      </c>
      <c r="BA10">
        <v>6584</v>
      </c>
      <c r="BB10">
        <v>29</v>
      </c>
      <c r="BC10" s="1">
        <v>4735320</v>
      </c>
      <c r="BD10" s="1">
        <v>3179750</v>
      </c>
      <c r="BE10">
        <v>459521</v>
      </c>
      <c r="BF10">
        <v>3797.7</v>
      </c>
      <c r="BG10">
        <v>1.62</v>
      </c>
      <c r="BH10">
        <v>0.58142799999999994</v>
      </c>
      <c r="BI10">
        <v>0.50648599999999999</v>
      </c>
      <c r="BJ10">
        <v>5841</v>
      </c>
      <c r="BK10">
        <v>17</v>
      </c>
      <c r="BL10">
        <v>3452</v>
      </c>
      <c r="BM10">
        <v>4810</v>
      </c>
      <c r="BN10">
        <v>164293</v>
      </c>
      <c r="BO10">
        <v>35701</v>
      </c>
      <c r="BP10">
        <v>2.0306199999999999</v>
      </c>
      <c r="BQ10">
        <v>2.0306199999999999</v>
      </c>
      <c r="BR10">
        <v>-1194.48</v>
      </c>
      <c r="BS10">
        <v>-2.0306199999999999</v>
      </c>
      <c r="BT10">
        <v>0</v>
      </c>
      <c r="BU10">
        <v>0</v>
      </c>
      <c r="BV10">
        <v>571416</v>
      </c>
      <c r="BW10">
        <v>4722.45</v>
      </c>
      <c r="BX10">
        <v>0.08</v>
      </c>
      <c r="BY10">
        <v>0.09</v>
      </c>
      <c r="BZ10">
        <v>6.6743300000000005E-2</v>
      </c>
      <c r="CA10">
        <v>6.1950999999999999E-2</v>
      </c>
      <c r="CB10" t="s">
        <v>159</v>
      </c>
    </row>
    <row r="11" spans="1:16384" x14ac:dyDescent="0.2">
      <c r="A11" t="s">
        <v>160</v>
      </c>
      <c r="B11" t="s">
        <v>198</v>
      </c>
      <c r="C11" t="s">
        <v>161</v>
      </c>
      <c r="D11">
        <v>3.21</v>
      </c>
      <c r="E11" t="s">
        <v>162</v>
      </c>
      <c r="F11">
        <v>0.23</v>
      </c>
      <c r="G11">
        <v>21796</v>
      </c>
      <c r="H11">
        <v>1</v>
      </c>
      <c r="I11">
        <v>0.03</v>
      </c>
      <c r="J11">
        <v>-1</v>
      </c>
      <c r="K11">
        <v>-1</v>
      </c>
      <c r="L11">
        <v>35608</v>
      </c>
      <c r="M11">
        <v>-1</v>
      </c>
      <c r="N11">
        <v>-1</v>
      </c>
      <c r="O11">
        <v>49</v>
      </c>
      <c r="P11">
        <v>13</v>
      </c>
      <c r="Q11">
        <v>0</v>
      </c>
      <c r="R11">
        <v>0</v>
      </c>
      <c r="S11" t="s">
        <v>163</v>
      </c>
      <c r="T11" t="s">
        <v>203</v>
      </c>
      <c r="U11" t="s">
        <v>204</v>
      </c>
      <c r="V11" t="s">
        <v>205</v>
      </c>
      <c r="W11" t="s">
        <v>206</v>
      </c>
      <c r="X11" t="s">
        <v>164</v>
      </c>
      <c r="Y11" t="s">
        <v>165</v>
      </c>
      <c r="Z11">
        <v>40204</v>
      </c>
      <c r="AA11">
        <v>13</v>
      </c>
      <c r="AB11">
        <v>29</v>
      </c>
      <c r="AC11">
        <v>1662</v>
      </c>
      <c r="AD11">
        <v>1351</v>
      </c>
      <c r="AE11">
        <v>1</v>
      </c>
      <c r="AF11">
        <v>706</v>
      </c>
      <c r="AG11">
        <v>91</v>
      </c>
      <c r="AH11">
        <v>11</v>
      </c>
      <c r="AI11">
        <v>11</v>
      </c>
      <c r="AJ11">
        <v>121</v>
      </c>
      <c r="AK11" t="s">
        <v>166</v>
      </c>
      <c r="AL11" t="s">
        <v>167</v>
      </c>
      <c r="AM11">
        <v>0.42</v>
      </c>
      <c r="AN11">
        <v>3269</v>
      </c>
      <c r="AO11">
        <v>0.28999999999999998</v>
      </c>
      <c r="AP11">
        <v>0</v>
      </c>
      <c r="AQ11">
        <v>1.9875499999999999</v>
      </c>
      <c r="AR11">
        <v>-886.88699999999994</v>
      </c>
      <c r="AS11">
        <v>-1.9875499999999999</v>
      </c>
      <c r="AT11">
        <v>1.9875499999999999</v>
      </c>
      <c r="AU11">
        <v>0.14000000000000001</v>
      </c>
      <c r="AV11">
        <v>9.0387200000000001E-4</v>
      </c>
      <c r="AW11">
        <v>7.5985799999999997E-4</v>
      </c>
      <c r="AX11">
        <v>0.13880999999999999</v>
      </c>
      <c r="AY11">
        <v>0.117882</v>
      </c>
      <c r="AZ11">
        <v>50</v>
      </c>
      <c r="BA11">
        <v>6506</v>
      </c>
      <c r="BB11">
        <v>50</v>
      </c>
      <c r="BC11" s="1">
        <v>4735320</v>
      </c>
      <c r="BD11" s="1">
        <v>2640810</v>
      </c>
      <c r="BE11">
        <v>346303</v>
      </c>
      <c r="BF11">
        <v>2862.01</v>
      </c>
      <c r="BG11">
        <v>1.2</v>
      </c>
      <c r="BH11">
        <v>0.473964</v>
      </c>
      <c r="BI11">
        <v>0.412995</v>
      </c>
      <c r="BJ11">
        <v>4887</v>
      </c>
      <c r="BK11">
        <v>24</v>
      </c>
      <c r="BL11">
        <v>3123</v>
      </c>
      <c r="BM11">
        <v>4240</v>
      </c>
      <c r="BN11">
        <v>139726</v>
      </c>
      <c r="BO11">
        <v>32151</v>
      </c>
      <c r="BP11">
        <v>2.1661299999999999</v>
      </c>
      <c r="BQ11">
        <v>2.1661299999999999</v>
      </c>
      <c r="BR11">
        <v>-995.09400000000005</v>
      </c>
      <c r="BS11">
        <v>-2.1661299999999999</v>
      </c>
      <c r="BT11">
        <v>0</v>
      </c>
      <c r="BU11">
        <v>0</v>
      </c>
      <c r="BV11">
        <v>444053</v>
      </c>
      <c r="BW11">
        <v>3669.86</v>
      </c>
      <c r="BX11">
        <v>0.06</v>
      </c>
      <c r="BY11">
        <v>0.09</v>
      </c>
      <c r="BZ11">
        <v>6.8786899999999998E-2</v>
      </c>
      <c r="CA11">
        <v>6.3018299999999999E-2</v>
      </c>
      <c r="CB11" t="s">
        <v>159</v>
      </c>
    </row>
    <row r="12" spans="1:16384" x14ac:dyDescent="0.2">
      <c r="A12" t="s">
        <v>160</v>
      </c>
      <c r="B12" t="s">
        <v>193</v>
      </c>
      <c r="C12" t="s">
        <v>161</v>
      </c>
      <c r="D12">
        <v>2.21</v>
      </c>
      <c r="E12" t="s">
        <v>162</v>
      </c>
      <c r="F12">
        <v>0.15</v>
      </c>
      <c r="G12">
        <v>20344</v>
      </c>
      <c r="H12">
        <v>1</v>
      </c>
      <c r="I12">
        <v>0.03</v>
      </c>
      <c r="J12">
        <v>-1</v>
      </c>
      <c r="K12">
        <v>-1</v>
      </c>
      <c r="L12">
        <v>35084</v>
      </c>
      <c r="M12">
        <v>-1</v>
      </c>
      <c r="N12">
        <v>-1</v>
      </c>
      <c r="O12">
        <v>34</v>
      </c>
      <c r="P12">
        <v>13</v>
      </c>
      <c r="Q12">
        <v>0</v>
      </c>
      <c r="R12">
        <v>0</v>
      </c>
      <c r="S12" t="s">
        <v>163</v>
      </c>
      <c r="T12" t="s">
        <v>203</v>
      </c>
      <c r="U12" t="s">
        <v>204</v>
      </c>
      <c r="V12" t="s">
        <v>205</v>
      </c>
      <c r="W12" t="s">
        <v>206</v>
      </c>
      <c r="X12" t="s">
        <v>164</v>
      </c>
      <c r="Y12" t="s">
        <v>165</v>
      </c>
      <c r="Z12">
        <v>35412</v>
      </c>
      <c r="AA12">
        <v>13</v>
      </c>
      <c r="AB12">
        <v>29</v>
      </c>
      <c r="AC12">
        <v>1166</v>
      </c>
      <c r="AD12">
        <v>955</v>
      </c>
      <c r="AE12">
        <v>1</v>
      </c>
      <c r="AF12">
        <v>516</v>
      </c>
      <c r="AG12">
        <v>76</v>
      </c>
      <c r="AH12">
        <v>9</v>
      </c>
      <c r="AI12">
        <v>9</v>
      </c>
      <c r="AJ12">
        <v>81</v>
      </c>
      <c r="AK12" t="s">
        <v>166</v>
      </c>
      <c r="AL12" t="s">
        <v>167</v>
      </c>
      <c r="AM12">
        <v>0.28000000000000003</v>
      </c>
      <c r="AN12">
        <v>2159</v>
      </c>
      <c r="AO12">
        <v>0.2</v>
      </c>
      <c r="AP12">
        <v>0</v>
      </c>
      <c r="AQ12">
        <v>1.9975499999999999</v>
      </c>
      <c r="AR12">
        <v>-600.90700000000004</v>
      </c>
      <c r="AS12">
        <v>-1.9975499999999999</v>
      </c>
      <c r="AT12">
        <v>1.9975499999999999</v>
      </c>
      <c r="AU12">
        <v>0.08</v>
      </c>
      <c r="AV12">
        <v>5.8625099999999998E-4</v>
      </c>
      <c r="AW12">
        <v>5.0486200000000002E-4</v>
      </c>
      <c r="AX12">
        <v>8.9080400000000004E-2</v>
      </c>
      <c r="AY12">
        <v>7.6118599999999995E-2</v>
      </c>
      <c r="AZ12">
        <v>52</v>
      </c>
      <c r="BA12">
        <v>4023</v>
      </c>
      <c r="BB12">
        <v>36</v>
      </c>
      <c r="BC12" s="1">
        <v>2830290</v>
      </c>
      <c r="BD12" s="1">
        <v>1832400</v>
      </c>
      <c r="BE12">
        <v>220575</v>
      </c>
      <c r="BF12">
        <v>2723.15</v>
      </c>
      <c r="BG12">
        <v>0.81</v>
      </c>
      <c r="BH12">
        <v>0.33260499999999998</v>
      </c>
      <c r="BI12">
        <v>0.29044199999999998</v>
      </c>
      <c r="BJ12">
        <v>3361</v>
      </c>
      <c r="BK12">
        <v>21</v>
      </c>
      <c r="BL12">
        <v>1994</v>
      </c>
      <c r="BM12">
        <v>2614</v>
      </c>
      <c r="BN12">
        <v>101592</v>
      </c>
      <c r="BO12">
        <v>26014</v>
      </c>
      <c r="BP12">
        <v>2.2849599999999999</v>
      </c>
      <c r="BQ12">
        <v>2.2849599999999999</v>
      </c>
      <c r="BR12">
        <v>-680.45500000000004</v>
      </c>
      <c r="BS12">
        <v>-2.2849599999999999</v>
      </c>
      <c r="BT12">
        <v>0</v>
      </c>
      <c r="BU12">
        <v>0</v>
      </c>
      <c r="BV12">
        <v>290136</v>
      </c>
      <c r="BW12">
        <v>3581.93</v>
      </c>
      <c r="BX12">
        <v>0.04</v>
      </c>
      <c r="BY12">
        <v>0.06</v>
      </c>
      <c r="BZ12">
        <v>4.3736400000000002E-2</v>
      </c>
      <c r="CA12">
        <v>4.0383299999999997E-2</v>
      </c>
      <c r="CB12" t="s">
        <v>159</v>
      </c>
    </row>
    <row r="15" spans="1:16384" s="2" customFormat="1" x14ac:dyDescent="0.2">
      <c r="B15" s="3" t="s">
        <v>168</v>
      </c>
      <c r="D15" s="2" cm="1">
        <f t="array" ref="D15">GEOMEAN(IF(D$2:D$12&gt;0,D$2:D$12))</f>
        <v>14.333787265728173</v>
      </c>
      <c r="F15" s="2" cm="1">
        <f t="array" ref="F15">GEOMEAN(IF(F$2:F$12&gt;0,F$2:F$12))</f>
        <v>0.85459655864759521</v>
      </c>
      <c r="H15" s="2" cm="1">
        <f t="array" ref="H15">GEOMEAN(IF(H$2:H$12&gt;0,H$2:H$12))</f>
        <v>1</v>
      </c>
      <c r="I15" s="2" cm="1">
        <f t="array" ref="I15">GEOMEAN(IF(I$2:I$12&gt;0,I$2:I$12))</f>
        <v>0.14433163086251624</v>
      </c>
      <c r="O15" s="2" cm="1">
        <f t="array" ref="O15">GEOMEAN(IF(O$2:O$12&gt;0,O$2:O$12))</f>
        <v>200.13245970167478</v>
      </c>
      <c r="P15" s="2" cm="1">
        <f t="array" ref="P15">GEOMEAN(IF(P$2:P$12&gt;0,P$2:P$12))</f>
        <v>13</v>
      </c>
      <c r="Q15" s="2" t="e" cm="1">
        <f t="array" ref="Q15">GEOMEAN(IF(Q$2:Q$12&gt;0,Q$2:Q$12))</f>
        <v>#NUM!</v>
      </c>
      <c r="R15" s="2" t="e" cm="1">
        <f t="array" ref="R15">GEOMEAN(IF(R$2:R$12&gt;0,R$2:R$12))</f>
        <v>#NUM!</v>
      </c>
      <c r="Z15" s="2" cm="1">
        <f t="array" ref="Z15">GEOMEAN(IF(Z$2:Z$12&gt;0,Z$2:Z$12))</f>
        <v>96695.703238057613</v>
      </c>
      <c r="AD15" s="2" cm="1">
        <f t="array" ref="AD15">GEOMEAN(IF(AD$2:AD$12&gt;0,AD$2:AD$12))</f>
        <v>5502.120087949771</v>
      </c>
      <c r="AM15" s="2" cm="1">
        <f t="array" ref="AM15">GEOMEAN(IF(AM$2:AM$12&gt;0,AM$2:AM$12))</f>
        <v>1.7375581416470203</v>
      </c>
      <c r="AO15" s="2" cm="1">
        <f t="array" ref="AO15">GEOMEAN(IF(AO$2:AO$12&gt;0,AO$2:AO$12))</f>
        <v>1.5895919602883608</v>
      </c>
      <c r="AZ15" s="2" cm="1">
        <f t="array" ref="AZ15">GEOMEAN(IF(AZ$2:AZ$12&gt;0,AZ$2:AZ$12))</f>
        <v>67.34003475234816</v>
      </c>
      <c r="BA15" s="2" cm="1">
        <f t="array" ref="BA15">GEOMEAN(IF(BA$2:BA$12&gt;0,BA$2:BA$12))</f>
        <v>25525.901827102833</v>
      </c>
      <c r="BG15" s="2" cm="1">
        <f t="array" ref="BG15">GEOMEAN(IF(BG$2:BG$12&gt;0,BG$2:BG$12))</f>
        <v>6.0135112977968577</v>
      </c>
      <c r="BP15" s="2" cm="1">
        <f t="array" ref="BP15">GEOMEAN(IF(BP$2:BP$12&gt;0,BP$2:BP$12))</f>
        <v>2.4406445857711643</v>
      </c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4" customFormat="1" ht="68" x14ac:dyDescent="0.2">
      <c r="B16" s="5" t="s">
        <v>169</v>
      </c>
      <c r="D16" s="5" t="s">
        <v>170</v>
      </c>
      <c r="F16" s="5" t="s">
        <v>171</v>
      </c>
      <c r="H16" s="5" t="s">
        <v>172</v>
      </c>
      <c r="I16" s="5" t="s">
        <v>173</v>
      </c>
      <c r="O16" s="5" t="s">
        <v>174</v>
      </c>
      <c r="P16" s="5" t="s">
        <v>175</v>
      </c>
      <c r="Q16" s="5" t="s">
        <v>176</v>
      </c>
      <c r="R16" s="5" t="s">
        <v>177</v>
      </c>
      <c r="Z16" s="5" t="s">
        <v>178</v>
      </c>
      <c r="AD16" s="5" t="s">
        <v>179</v>
      </c>
      <c r="AE16" s="5" t="s">
        <v>180</v>
      </c>
      <c r="AM16" s="5" t="s">
        <v>181</v>
      </c>
      <c r="AO16" s="5" t="s">
        <v>182</v>
      </c>
      <c r="AZ16" s="5" t="s">
        <v>183</v>
      </c>
      <c r="BA16" s="5" t="s">
        <v>184</v>
      </c>
      <c r="BG16" s="5" t="s">
        <v>185</v>
      </c>
      <c r="BP16" s="5" t="s">
        <v>186</v>
      </c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x14ac:dyDescent="0.2">
      <c r="A17" s="6"/>
      <c r="B17" s="7" t="str">
        <f>B2</f>
        <v xml:space="preserve">  ex4LS16_fir</v>
      </c>
      <c r="C17" s="7" t="str">
        <f t="shared" ref="C17:N17" si="0">C2</f>
        <v xml:space="preserve">  common</v>
      </c>
      <c r="D17" s="7">
        <f t="shared" si="0"/>
        <v>117.67</v>
      </c>
      <c r="E17" s="7" t="str">
        <f t="shared" si="0"/>
        <v xml:space="preserve">  </v>
      </c>
      <c r="F17" s="7">
        <f t="shared" si="0"/>
        <v>5.54</v>
      </c>
      <c r="G17" s="7">
        <f t="shared" si="0"/>
        <v>174144</v>
      </c>
      <c r="H17" s="7">
        <f t="shared" si="0"/>
        <v>1</v>
      </c>
      <c r="I17" s="7">
        <f t="shared" si="0"/>
        <v>1.06</v>
      </c>
      <c r="J17" s="7">
        <f t="shared" si="0"/>
        <v>-1</v>
      </c>
      <c r="K17" s="7">
        <f t="shared" si="0"/>
        <v>-1</v>
      </c>
      <c r="L17" s="7">
        <f t="shared" si="0"/>
        <v>109192</v>
      </c>
      <c r="M17" s="7">
        <f t="shared" si="0"/>
        <v>-1</v>
      </c>
      <c r="N17" s="7">
        <f t="shared" si="0"/>
        <v>-1</v>
      </c>
      <c r="O17" s="7">
        <f t="shared" ref="O17:BZ17" si="1">O2</f>
        <v>1242</v>
      </c>
      <c r="P17" s="7">
        <f t="shared" si="1"/>
        <v>13</v>
      </c>
      <c r="Q17" s="7">
        <f t="shared" si="1"/>
        <v>0</v>
      </c>
      <c r="R17" s="7">
        <f t="shared" si="1"/>
        <v>0</v>
      </c>
      <c r="S17" s="7" t="str">
        <f t="shared" si="1"/>
        <v xml:space="preserve">  success</v>
      </c>
      <c r="T17" s="7" t="str">
        <f t="shared" si="1"/>
        <v xml:space="preserve">  v8.0.0-rc2-4609-g18c329690-dirty</v>
      </c>
      <c r="U17" s="7" t="str">
        <f t="shared" si="1"/>
        <v xml:space="preserve">  Release VTR_ASSERT_LEVEL=2</v>
      </c>
      <c r="V17" s="7" t="str">
        <f t="shared" si="1"/>
        <v xml:space="preserve">  GNU 9.3.0 on Linux-5.11.0-36-generic x86_64</v>
      </c>
      <c r="W17" s="7" t="str">
        <f t="shared" si="1"/>
        <v xml:space="preserve">  2021-09-28T14:39:25</v>
      </c>
      <c r="X17" s="7" t="str">
        <f t="shared" si="1"/>
        <v xml:space="preserve">  CASA44</v>
      </c>
      <c r="Y17" s="7" t="str">
        <f t="shared" si="1"/>
        <v xml:space="preserve">  /home/casauser/Desktop/Repos/sdamghan</v>
      </c>
      <c r="Z17" s="7">
        <f t="shared" si="1"/>
        <v>387384</v>
      </c>
      <c r="AA17" s="7">
        <f t="shared" si="1"/>
        <v>13</v>
      </c>
      <c r="AB17" s="7">
        <f t="shared" si="1"/>
        <v>29</v>
      </c>
      <c r="AC17" s="7">
        <f t="shared" si="1"/>
        <v>41980</v>
      </c>
      <c r="AD17" s="7">
        <f t="shared" si="1"/>
        <v>33208</v>
      </c>
      <c r="AE17" s="7">
        <f t="shared" si="1"/>
        <v>1</v>
      </c>
      <c r="AF17" s="7">
        <f t="shared" si="1"/>
        <v>17559</v>
      </c>
      <c r="AG17" s="7">
        <f t="shared" si="1"/>
        <v>1284</v>
      </c>
      <c r="AH17" s="7">
        <f t="shared" si="1"/>
        <v>43</v>
      </c>
      <c r="AI17" s="7">
        <f t="shared" si="1"/>
        <v>43</v>
      </c>
      <c r="AJ17" s="7">
        <f t="shared" si="1"/>
        <v>1849</v>
      </c>
      <c r="AK17" s="7" t="str">
        <f t="shared" si="1"/>
        <v xml:space="preserve">  clb</v>
      </c>
      <c r="AL17" s="7" t="str">
        <f t="shared" si="1"/>
        <v xml:space="preserve">  auto</v>
      </c>
      <c r="AM17" s="7">
        <f t="shared" si="1"/>
        <v>9.19</v>
      </c>
      <c r="AN17" s="7">
        <f t="shared" si="1"/>
        <v>131639</v>
      </c>
      <c r="AO17" s="7">
        <f t="shared" si="1"/>
        <v>15.57</v>
      </c>
      <c r="AP17" s="7">
        <f t="shared" si="1"/>
        <v>0.12</v>
      </c>
      <c r="AQ17" s="7">
        <f t="shared" si="1"/>
        <v>2.7703799999999998</v>
      </c>
      <c r="AR17" s="7">
        <f t="shared" si="1"/>
        <v>-27350.400000000001</v>
      </c>
      <c r="AS17" s="7">
        <f t="shared" si="1"/>
        <v>-2.7703799999999998</v>
      </c>
      <c r="AT17" s="7">
        <f t="shared" si="1"/>
        <v>2.7703799999999998</v>
      </c>
      <c r="AU17" s="7">
        <f t="shared" si="1"/>
        <v>3.6</v>
      </c>
      <c r="AV17" s="7">
        <f t="shared" si="1"/>
        <v>3.0423700000000001E-2</v>
      </c>
      <c r="AW17" s="7">
        <f t="shared" si="1"/>
        <v>2.5856899999999999E-2</v>
      </c>
      <c r="AX17" s="7">
        <f t="shared" si="1"/>
        <v>3.7307600000000001</v>
      </c>
      <c r="AY17" s="7">
        <f t="shared" si="1"/>
        <v>3.1650800000000001</v>
      </c>
      <c r="AZ17" s="7">
        <f t="shared" si="1"/>
        <v>92</v>
      </c>
      <c r="BA17" s="7">
        <f t="shared" si="1"/>
        <v>186894</v>
      </c>
      <c r="BB17" s="7">
        <f t="shared" si="1"/>
        <v>31</v>
      </c>
      <c r="BC17" s="7">
        <f t="shared" si="1"/>
        <v>104741000</v>
      </c>
      <c r="BD17" s="7">
        <f t="shared" si="1"/>
        <v>66937600</v>
      </c>
      <c r="BE17" s="7">
        <f t="shared" si="1"/>
        <v>11125600</v>
      </c>
      <c r="BF17" s="7">
        <f t="shared" si="1"/>
        <v>6017.09</v>
      </c>
      <c r="BG17" s="7">
        <f t="shared" si="1"/>
        <v>62.2</v>
      </c>
      <c r="BH17" s="7">
        <f t="shared" si="1"/>
        <v>18.623799999999999</v>
      </c>
      <c r="BI17" s="7">
        <f t="shared" si="1"/>
        <v>16.1053</v>
      </c>
      <c r="BJ17" s="7">
        <f t="shared" si="1"/>
        <v>176671</v>
      </c>
      <c r="BK17" s="7">
        <f t="shared" si="1"/>
        <v>18</v>
      </c>
      <c r="BL17" s="7">
        <f t="shared" si="1"/>
        <v>66429</v>
      </c>
      <c r="BM17" s="7">
        <f t="shared" si="1"/>
        <v>95966</v>
      </c>
      <c r="BN17" s="7">
        <f t="shared" si="1"/>
        <v>4832657</v>
      </c>
      <c r="BO17" s="7">
        <f t="shared" si="1"/>
        <v>767243</v>
      </c>
      <c r="BP17" s="7">
        <f t="shared" si="1"/>
        <v>2.8645200000000002</v>
      </c>
      <c r="BQ17" s="7">
        <f t="shared" si="1"/>
        <v>2.8645200000000002</v>
      </c>
      <c r="BR17" s="7">
        <f t="shared" si="1"/>
        <v>-29242.5</v>
      </c>
      <c r="BS17" s="7">
        <f t="shared" si="1"/>
        <v>-2.8645200000000002</v>
      </c>
      <c r="BT17" s="7">
        <f t="shared" si="1"/>
        <v>0</v>
      </c>
      <c r="BU17" s="7">
        <f t="shared" si="1"/>
        <v>0</v>
      </c>
      <c r="BV17" s="7">
        <f t="shared" si="1"/>
        <v>14134800</v>
      </c>
      <c r="BW17" s="7">
        <f t="shared" si="1"/>
        <v>7644.55</v>
      </c>
      <c r="BX17" s="7">
        <f t="shared" si="1"/>
        <v>2.5099999999999998</v>
      </c>
      <c r="BY17" s="7">
        <f t="shared" si="1"/>
        <v>2.38</v>
      </c>
      <c r="BZ17" s="7">
        <f t="shared" si="1"/>
        <v>1.6988099999999999</v>
      </c>
      <c r="CA17" s="7">
        <f t="shared" ref="CA17" si="2">CA2</f>
        <v>1.54772</v>
      </c>
    </row>
    <row r="18" spans="1:16384" x14ac:dyDescent="0.2">
      <c r="A18" s="8"/>
      <c r="B18" s="7" t="str">
        <f t="shared" ref="B18:M20" si="3">B3</f>
        <v xml:space="preserve">  ex4PM16_fir_152</v>
      </c>
      <c r="C18" s="7" t="str">
        <f t="shared" si="3"/>
        <v xml:space="preserve">  common</v>
      </c>
      <c r="D18" s="7">
        <f t="shared" si="3"/>
        <v>64.3</v>
      </c>
      <c r="E18" s="7" t="str">
        <f t="shared" si="3"/>
        <v xml:space="preserve">  </v>
      </c>
      <c r="F18" s="7">
        <f t="shared" si="3"/>
        <v>3.26</v>
      </c>
      <c r="G18" s="7">
        <f t="shared" si="3"/>
        <v>117380</v>
      </c>
      <c r="H18" s="7">
        <f t="shared" si="3"/>
        <v>1</v>
      </c>
      <c r="I18" s="7">
        <f t="shared" si="3"/>
        <v>0.92</v>
      </c>
      <c r="J18" s="7">
        <f t="shared" si="3"/>
        <v>-1</v>
      </c>
      <c r="K18" s="7">
        <f t="shared" si="3"/>
        <v>-1</v>
      </c>
      <c r="L18" s="7">
        <f t="shared" si="3"/>
        <v>79324</v>
      </c>
      <c r="M18" s="7">
        <f t="shared" si="3"/>
        <v>-1</v>
      </c>
      <c r="N18" s="7">
        <f t="shared" ref="N18:BY18" si="4">N3</f>
        <v>-1</v>
      </c>
      <c r="O18" s="7">
        <f t="shared" si="4"/>
        <v>824</v>
      </c>
      <c r="P18" s="7">
        <f t="shared" si="4"/>
        <v>13</v>
      </c>
      <c r="Q18" s="7">
        <f t="shared" si="4"/>
        <v>0</v>
      </c>
      <c r="R18" s="7">
        <f t="shared" si="4"/>
        <v>0</v>
      </c>
      <c r="S18" s="7" t="str">
        <f t="shared" si="4"/>
        <v xml:space="preserve">  success</v>
      </c>
      <c r="T18" s="7" t="str">
        <f t="shared" si="4"/>
        <v xml:space="preserve">  v8.0.0-rc2-4609-g18c329690-dirty</v>
      </c>
      <c r="U18" s="7" t="str">
        <f t="shared" si="4"/>
        <v xml:space="preserve">  Release VTR_ASSERT_LEVEL=2</v>
      </c>
      <c r="V18" s="7" t="str">
        <f t="shared" si="4"/>
        <v xml:space="preserve">  GNU 9.3.0 on Linux-5.11.0-36-generic x86_64</v>
      </c>
      <c r="W18" s="7" t="str">
        <f t="shared" si="4"/>
        <v xml:space="preserve">  2021-09-28T14:39:25</v>
      </c>
      <c r="X18" s="7" t="str">
        <f t="shared" si="4"/>
        <v xml:space="preserve">  CASA44</v>
      </c>
      <c r="Y18" s="7" t="str">
        <f t="shared" si="4"/>
        <v xml:space="preserve">  /home/casauser/Desktop/Repos/sdamghan</v>
      </c>
      <c r="Z18" s="7">
        <f t="shared" si="4"/>
        <v>267292</v>
      </c>
      <c r="AA18" s="7">
        <f t="shared" si="4"/>
        <v>13</v>
      </c>
      <c r="AB18" s="7">
        <f t="shared" si="4"/>
        <v>29</v>
      </c>
      <c r="AC18" s="7">
        <f t="shared" si="4"/>
        <v>28502</v>
      </c>
      <c r="AD18" s="7">
        <f t="shared" si="4"/>
        <v>22620</v>
      </c>
      <c r="AE18" s="7">
        <f t="shared" si="4"/>
        <v>1</v>
      </c>
      <c r="AF18" s="7">
        <f t="shared" si="4"/>
        <v>11940</v>
      </c>
      <c r="AG18" s="7">
        <f t="shared" si="4"/>
        <v>866</v>
      </c>
      <c r="AH18" s="7">
        <f t="shared" si="4"/>
        <v>35</v>
      </c>
      <c r="AI18" s="7">
        <f t="shared" si="4"/>
        <v>35</v>
      </c>
      <c r="AJ18" s="7">
        <f t="shared" si="4"/>
        <v>1225</v>
      </c>
      <c r="AK18" s="7" t="str">
        <f t="shared" si="4"/>
        <v xml:space="preserve">  clb</v>
      </c>
      <c r="AL18" s="7" t="str">
        <f t="shared" si="4"/>
        <v xml:space="preserve">  auto</v>
      </c>
      <c r="AM18" s="7">
        <f t="shared" si="4"/>
        <v>6.92</v>
      </c>
      <c r="AN18" s="7">
        <f t="shared" si="4"/>
        <v>76656</v>
      </c>
      <c r="AO18" s="7">
        <f t="shared" si="4"/>
        <v>8.5299999999999994</v>
      </c>
      <c r="AP18" s="7">
        <f t="shared" si="4"/>
        <v>0.06</v>
      </c>
      <c r="AQ18" s="7">
        <f t="shared" si="4"/>
        <v>2.5815299999999999</v>
      </c>
      <c r="AR18" s="7">
        <f t="shared" si="4"/>
        <v>-17351.400000000001</v>
      </c>
      <c r="AS18" s="7">
        <f t="shared" si="4"/>
        <v>-2.5815299999999999</v>
      </c>
      <c r="AT18" s="7">
        <f t="shared" si="4"/>
        <v>2.5815299999999999</v>
      </c>
      <c r="AU18" s="7">
        <f t="shared" si="4"/>
        <v>2.19</v>
      </c>
      <c r="AV18" s="7">
        <f t="shared" si="4"/>
        <v>1.84636E-2</v>
      </c>
      <c r="AW18" s="7">
        <f t="shared" si="4"/>
        <v>1.53738E-2</v>
      </c>
      <c r="AX18" s="7">
        <f t="shared" si="4"/>
        <v>2.2726299999999999</v>
      </c>
      <c r="AY18" s="7">
        <f t="shared" si="4"/>
        <v>1.9229499999999999</v>
      </c>
      <c r="AZ18" s="7">
        <f t="shared" si="4"/>
        <v>82</v>
      </c>
      <c r="BA18" s="7">
        <f t="shared" si="4"/>
        <v>116347</v>
      </c>
      <c r="BB18" s="7">
        <f t="shared" si="4"/>
        <v>43</v>
      </c>
      <c r="BC18" s="7">
        <f t="shared" si="4"/>
        <v>68095400</v>
      </c>
      <c r="BD18" s="7">
        <f t="shared" si="4"/>
        <v>44409100</v>
      </c>
      <c r="BE18" s="7">
        <f t="shared" si="4"/>
        <v>6544160</v>
      </c>
      <c r="BF18" s="7">
        <f t="shared" si="4"/>
        <v>5342.17</v>
      </c>
      <c r="BG18" s="7">
        <f t="shared" si="4"/>
        <v>29.74</v>
      </c>
      <c r="BH18" s="7">
        <f t="shared" si="4"/>
        <v>10.666600000000001</v>
      </c>
      <c r="BI18" s="7">
        <f t="shared" si="4"/>
        <v>9.2590699999999995</v>
      </c>
      <c r="BJ18" s="7">
        <f t="shared" si="4"/>
        <v>105388</v>
      </c>
      <c r="BK18" s="7">
        <f t="shared" si="4"/>
        <v>17</v>
      </c>
      <c r="BL18" s="7">
        <f t="shared" si="4"/>
        <v>42423</v>
      </c>
      <c r="BM18" s="7">
        <f t="shared" si="4"/>
        <v>62877</v>
      </c>
      <c r="BN18" s="7">
        <f t="shared" si="4"/>
        <v>2747848</v>
      </c>
      <c r="BO18" s="7">
        <f t="shared" si="4"/>
        <v>464865</v>
      </c>
      <c r="BP18" s="7">
        <f t="shared" si="4"/>
        <v>2.72017</v>
      </c>
      <c r="BQ18" s="7">
        <f t="shared" si="4"/>
        <v>2.72017</v>
      </c>
      <c r="BR18" s="7">
        <f t="shared" si="4"/>
        <v>-18636.2</v>
      </c>
      <c r="BS18" s="7">
        <f t="shared" si="4"/>
        <v>-2.72017</v>
      </c>
      <c r="BT18" s="7">
        <f t="shared" si="4"/>
        <v>0</v>
      </c>
      <c r="BU18" s="7">
        <f t="shared" si="4"/>
        <v>0</v>
      </c>
      <c r="BV18" s="7">
        <f t="shared" si="4"/>
        <v>8211790</v>
      </c>
      <c r="BW18" s="7">
        <f t="shared" si="4"/>
        <v>6703.5</v>
      </c>
      <c r="BX18" s="7">
        <f t="shared" si="4"/>
        <v>1.34</v>
      </c>
      <c r="BY18" s="7">
        <f t="shared" si="4"/>
        <v>1.36</v>
      </c>
      <c r="BZ18" s="7">
        <f t="shared" ref="BZ18:CA18" si="5">BZ3</f>
        <v>1.0341499999999999</v>
      </c>
      <c r="CA18" s="7">
        <f t="shared" si="5"/>
        <v>0.94637099999999996</v>
      </c>
    </row>
    <row r="19" spans="1:16384" x14ac:dyDescent="0.2">
      <c r="A19" s="6"/>
      <c r="B19" s="7" t="str">
        <f t="shared" si="3"/>
        <v xml:space="preserve">  ex2PM16_fir_119</v>
      </c>
      <c r="C19" s="7" t="str">
        <f t="shared" si="3"/>
        <v xml:space="preserve">  common</v>
      </c>
      <c r="D19" s="7">
        <f t="shared" si="3"/>
        <v>52.39</v>
      </c>
      <c r="E19" s="7" t="str">
        <f t="shared" si="3"/>
        <v xml:space="preserve">  </v>
      </c>
      <c r="F19" s="7">
        <f t="shared" si="3"/>
        <v>2.29</v>
      </c>
      <c r="G19" s="7">
        <f t="shared" si="3"/>
        <v>96204</v>
      </c>
      <c r="H19" s="7">
        <f t="shared" si="3"/>
        <v>1</v>
      </c>
      <c r="I19" s="7">
        <f t="shared" si="3"/>
        <v>0.5</v>
      </c>
      <c r="J19" s="7">
        <f t="shared" si="3"/>
        <v>-1</v>
      </c>
      <c r="K19" s="7">
        <f t="shared" si="3"/>
        <v>-1</v>
      </c>
      <c r="L19" s="7">
        <f t="shared" si="3"/>
        <v>63168</v>
      </c>
      <c r="M19" s="7">
        <f t="shared" si="3"/>
        <v>-1</v>
      </c>
      <c r="N19" s="7">
        <f t="shared" ref="N19:BY19" si="6">N4</f>
        <v>-1</v>
      </c>
      <c r="O19" s="7">
        <f t="shared" si="6"/>
        <v>663</v>
      </c>
      <c r="P19" s="7">
        <f t="shared" si="6"/>
        <v>13</v>
      </c>
      <c r="Q19" s="7">
        <f t="shared" si="6"/>
        <v>0</v>
      </c>
      <c r="R19" s="7">
        <f t="shared" si="6"/>
        <v>0</v>
      </c>
      <c r="S19" s="7" t="str">
        <f t="shared" si="6"/>
        <v xml:space="preserve">  success</v>
      </c>
      <c r="T19" s="7" t="str">
        <f t="shared" si="6"/>
        <v xml:space="preserve">  v8.0.0-rc2-4609-g18c329690-dirty</v>
      </c>
      <c r="U19" s="7" t="str">
        <f t="shared" si="6"/>
        <v xml:space="preserve">  Release VTR_ASSERT_LEVEL=2</v>
      </c>
      <c r="V19" s="7" t="str">
        <f t="shared" si="6"/>
        <v xml:space="preserve">  GNU 9.3.0 on Linux-5.11.0-36-generic x86_64</v>
      </c>
      <c r="W19" s="7" t="str">
        <f t="shared" si="6"/>
        <v xml:space="preserve">  2021-09-28T14:39:25</v>
      </c>
      <c r="X19" s="7" t="str">
        <f t="shared" si="6"/>
        <v xml:space="preserve">  CASA44</v>
      </c>
      <c r="Y19" s="7" t="str">
        <f t="shared" si="6"/>
        <v xml:space="preserve">  /home/casauser/Desktop/Repos/sdamghan</v>
      </c>
      <c r="Z19" s="7">
        <f t="shared" si="6"/>
        <v>221492</v>
      </c>
      <c r="AA19" s="7">
        <f t="shared" si="6"/>
        <v>13</v>
      </c>
      <c r="AB19" s="7">
        <f t="shared" si="6"/>
        <v>29</v>
      </c>
      <c r="AC19" s="7">
        <f t="shared" si="6"/>
        <v>22548</v>
      </c>
      <c r="AD19" s="7">
        <f t="shared" si="6"/>
        <v>17887</v>
      </c>
      <c r="AE19" s="7">
        <f t="shared" si="6"/>
        <v>1</v>
      </c>
      <c r="AF19" s="7">
        <f t="shared" si="6"/>
        <v>9345</v>
      </c>
      <c r="AG19" s="7">
        <f t="shared" si="6"/>
        <v>705</v>
      </c>
      <c r="AH19" s="7">
        <f t="shared" si="6"/>
        <v>33</v>
      </c>
      <c r="AI19" s="7">
        <f t="shared" si="6"/>
        <v>33</v>
      </c>
      <c r="AJ19" s="7">
        <f t="shared" si="6"/>
        <v>1089</v>
      </c>
      <c r="AK19" s="7" t="str">
        <f t="shared" si="6"/>
        <v xml:space="preserve">  clb</v>
      </c>
      <c r="AL19" s="7" t="str">
        <f t="shared" si="6"/>
        <v xml:space="preserve">  auto</v>
      </c>
      <c r="AM19" s="7">
        <f t="shared" si="6"/>
        <v>5.73</v>
      </c>
      <c r="AN19" s="7">
        <f t="shared" si="6"/>
        <v>57757</v>
      </c>
      <c r="AO19" s="7">
        <f t="shared" si="6"/>
        <v>6.49</v>
      </c>
      <c r="AP19" s="7">
        <f t="shared" si="6"/>
        <v>0.05</v>
      </c>
      <c r="AQ19" s="7">
        <f t="shared" si="6"/>
        <v>2.6372900000000001</v>
      </c>
      <c r="AR19" s="7">
        <f t="shared" si="6"/>
        <v>-13667.9</v>
      </c>
      <c r="AS19" s="7">
        <f t="shared" si="6"/>
        <v>-2.6372900000000001</v>
      </c>
      <c r="AT19" s="7">
        <f t="shared" si="6"/>
        <v>2.6372900000000001</v>
      </c>
      <c r="AU19" s="7">
        <f t="shared" si="6"/>
        <v>1.95</v>
      </c>
      <c r="AV19" s="7">
        <f t="shared" si="6"/>
        <v>1.39265E-2</v>
      </c>
      <c r="AW19" s="7">
        <f t="shared" si="6"/>
        <v>1.13255E-2</v>
      </c>
      <c r="AX19" s="7">
        <f t="shared" si="6"/>
        <v>1.8264400000000001</v>
      </c>
      <c r="AY19" s="7">
        <f t="shared" si="6"/>
        <v>1.5493699999999999</v>
      </c>
      <c r="AZ19" s="7">
        <f t="shared" si="6"/>
        <v>76</v>
      </c>
      <c r="BA19" s="7">
        <f t="shared" si="6"/>
        <v>88117</v>
      </c>
      <c r="BB19" s="7">
        <f t="shared" si="6"/>
        <v>35</v>
      </c>
      <c r="BC19" s="7">
        <f t="shared" si="6"/>
        <v>60475000</v>
      </c>
      <c r="BD19" s="7">
        <f t="shared" si="6"/>
        <v>35731800</v>
      </c>
      <c r="BE19" s="7">
        <f t="shared" si="6"/>
        <v>5413620</v>
      </c>
      <c r="BF19" s="7">
        <f t="shared" si="6"/>
        <v>4971.1899999999996</v>
      </c>
      <c r="BG19" s="7">
        <f t="shared" si="6"/>
        <v>25.16</v>
      </c>
      <c r="BH19" s="7">
        <f t="shared" si="6"/>
        <v>8.6060199999999991</v>
      </c>
      <c r="BI19" s="7">
        <f t="shared" si="6"/>
        <v>7.4649700000000001</v>
      </c>
      <c r="BJ19" s="7">
        <f t="shared" si="6"/>
        <v>82416</v>
      </c>
      <c r="BK19" s="7">
        <f t="shared" si="6"/>
        <v>19</v>
      </c>
      <c r="BL19" s="7">
        <f t="shared" si="6"/>
        <v>34832</v>
      </c>
      <c r="BM19" s="7">
        <f t="shared" si="6"/>
        <v>50330</v>
      </c>
      <c r="BN19" s="7">
        <f t="shared" si="6"/>
        <v>2243198</v>
      </c>
      <c r="BO19" s="7">
        <f t="shared" si="6"/>
        <v>389262</v>
      </c>
      <c r="BP19" s="7">
        <f t="shared" si="6"/>
        <v>2.6615899999999999</v>
      </c>
      <c r="BQ19" s="7">
        <f t="shared" si="6"/>
        <v>2.6615899999999999</v>
      </c>
      <c r="BR19" s="7">
        <f t="shared" si="6"/>
        <v>-14823.2</v>
      </c>
      <c r="BS19" s="7">
        <f t="shared" si="6"/>
        <v>-2.6615899999999999</v>
      </c>
      <c r="BT19" s="7">
        <f t="shared" si="6"/>
        <v>0</v>
      </c>
      <c r="BU19" s="7">
        <f t="shared" si="6"/>
        <v>0</v>
      </c>
      <c r="BV19" s="7">
        <f t="shared" si="6"/>
        <v>6770480</v>
      </c>
      <c r="BW19" s="7">
        <f t="shared" si="6"/>
        <v>6217.15</v>
      </c>
      <c r="BX19" s="7">
        <f t="shared" si="6"/>
        <v>1.1499999999999999</v>
      </c>
      <c r="BY19" s="7">
        <f t="shared" si="6"/>
        <v>1.1000000000000001</v>
      </c>
      <c r="BZ19" s="7">
        <f t="shared" ref="BZ19:CA19" si="7">BZ4</f>
        <v>0.84172899999999995</v>
      </c>
      <c r="CA19" s="7">
        <f t="shared" si="7"/>
        <v>0.77005000000000001</v>
      </c>
    </row>
    <row r="20" spans="1:16384" x14ac:dyDescent="0.2">
      <c r="A20" s="8"/>
      <c r="B20" s="7" t="str">
        <f t="shared" si="3"/>
        <v xml:space="preserve">  ex3PM16_fir_61</v>
      </c>
      <c r="C20" s="7" t="str">
        <f t="shared" si="3"/>
        <v xml:space="preserve">  common</v>
      </c>
      <c r="D20" s="7">
        <f t="shared" si="3"/>
        <v>26.5</v>
      </c>
      <c r="E20" s="7" t="str">
        <f t="shared" si="3"/>
        <v xml:space="preserve">  </v>
      </c>
      <c r="F20" s="7">
        <f t="shared" si="3"/>
        <v>1.1399999999999999</v>
      </c>
      <c r="G20" s="7">
        <f t="shared" si="3"/>
        <v>59720</v>
      </c>
      <c r="H20" s="7">
        <f t="shared" si="3"/>
        <v>1</v>
      </c>
      <c r="I20" s="7">
        <f t="shared" si="3"/>
        <v>0.24</v>
      </c>
      <c r="J20" s="7">
        <f t="shared" si="3"/>
        <v>-1</v>
      </c>
      <c r="K20" s="7">
        <f t="shared" si="3"/>
        <v>-1</v>
      </c>
      <c r="L20" s="7">
        <f t="shared" si="3"/>
        <v>48772</v>
      </c>
      <c r="M20" s="7">
        <f t="shared" si="3"/>
        <v>-1</v>
      </c>
      <c r="N20" s="7">
        <f t="shared" ref="N20:BY20" si="8">N5</f>
        <v>-1</v>
      </c>
      <c r="O20" s="7">
        <f t="shared" si="8"/>
        <v>367</v>
      </c>
      <c r="P20" s="7">
        <f t="shared" si="8"/>
        <v>13</v>
      </c>
      <c r="Q20" s="7">
        <f t="shared" si="8"/>
        <v>0</v>
      </c>
      <c r="R20" s="7">
        <f t="shared" si="8"/>
        <v>0</v>
      </c>
      <c r="S20" s="7" t="str">
        <f t="shared" si="8"/>
        <v xml:space="preserve">  success</v>
      </c>
      <c r="T20" s="7" t="str">
        <f t="shared" si="8"/>
        <v xml:space="preserve">  v8.0.0-rc2-4609-g18c329690-dirty</v>
      </c>
      <c r="U20" s="7" t="str">
        <f t="shared" si="8"/>
        <v xml:space="preserve">  Release VTR_ASSERT_LEVEL=2</v>
      </c>
      <c r="V20" s="7" t="str">
        <f t="shared" si="8"/>
        <v xml:space="preserve">  GNU 9.3.0 on Linux-5.11.0-36-generic x86_64</v>
      </c>
      <c r="W20" s="7" t="str">
        <f t="shared" si="8"/>
        <v xml:space="preserve">  2021-09-28T14:39:25</v>
      </c>
      <c r="X20" s="7" t="str">
        <f t="shared" si="8"/>
        <v xml:space="preserve">  CASA44</v>
      </c>
      <c r="Y20" s="7" t="str">
        <f t="shared" si="8"/>
        <v xml:space="preserve">  /home/casauser/Desktop/Repos/sdamghan</v>
      </c>
      <c r="Z20" s="7">
        <f t="shared" si="8"/>
        <v>134092</v>
      </c>
      <c r="AA20" s="7">
        <f t="shared" si="8"/>
        <v>13</v>
      </c>
      <c r="AB20" s="7">
        <f t="shared" si="8"/>
        <v>29</v>
      </c>
      <c r="AC20" s="7">
        <f t="shared" si="8"/>
        <v>12389</v>
      </c>
      <c r="AD20" s="7">
        <f t="shared" si="8"/>
        <v>9868</v>
      </c>
      <c r="AE20" s="7">
        <f t="shared" si="8"/>
        <v>1</v>
      </c>
      <c r="AF20" s="7">
        <f t="shared" si="8"/>
        <v>5086</v>
      </c>
      <c r="AG20" s="7">
        <f t="shared" si="8"/>
        <v>409</v>
      </c>
      <c r="AH20" s="7">
        <f t="shared" si="8"/>
        <v>25</v>
      </c>
      <c r="AI20" s="7">
        <f t="shared" si="8"/>
        <v>25</v>
      </c>
      <c r="AJ20" s="7">
        <f t="shared" si="8"/>
        <v>625</v>
      </c>
      <c r="AK20" s="7" t="str">
        <f t="shared" si="8"/>
        <v xml:space="preserve">  clb</v>
      </c>
      <c r="AL20" s="7" t="str">
        <f t="shared" si="8"/>
        <v xml:space="preserve">  auto</v>
      </c>
      <c r="AM20" s="7">
        <f t="shared" si="8"/>
        <v>3.24</v>
      </c>
      <c r="AN20" s="7">
        <f t="shared" si="8"/>
        <v>30937</v>
      </c>
      <c r="AO20" s="7">
        <f t="shared" si="8"/>
        <v>3.17</v>
      </c>
      <c r="AP20" s="7">
        <f t="shared" si="8"/>
        <v>0.02</v>
      </c>
      <c r="AQ20" s="7">
        <f t="shared" si="8"/>
        <v>2.4038200000000001</v>
      </c>
      <c r="AR20" s="7">
        <f t="shared" si="8"/>
        <v>-7261.29</v>
      </c>
      <c r="AS20" s="7">
        <f t="shared" si="8"/>
        <v>-2.4038200000000001</v>
      </c>
      <c r="AT20" s="7">
        <f t="shared" si="8"/>
        <v>2.4038200000000001</v>
      </c>
      <c r="AU20" s="7">
        <f t="shared" si="8"/>
        <v>0.98</v>
      </c>
      <c r="AV20" s="7">
        <f t="shared" si="8"/>
        <v>6.7105200000000002E-3</v>
      </c>
      <c r="AW20" s="7">
        <f t="shared" si="8"/>
        <v>5.7270300000000001E-3</v>
      </c>
      <c r="AX20" s="7">
        <f t="shared" si="8"/>
        <v>0.97447600000000001</v>
      </c>
      <c r="AY20" s="7">
        <f t="shared" si="8"/>
        <v>0.82818099999999994</v>
      </c>
      <c r="AZ20" s="7">
        <f t="shared" si="8"/>
        <v>76</v>
      </c>
      <c r="BA20" s="7">
        <f t="shared" si="8"/>
        <v>47236</v>
      </c>
      <c r="BB20" s="7">
        <f t="shared" si="8"/>
        <v>22</v>
      </c>
      <c r="BC20" s="7">
        <f t="shared" si="8"/>
        <v>31944600</v>
      </c>
      <c r="BD20" s="7">
        <f t="shared" si="8"/>
        <v>19779100</v>
      </c>
      <c r="BE20" s="7">
        <f t="shared" si="8"/>
        <v>3007270</v>
      </c>
      <c r="BF20" s="7">
        <f t="shared" si="8"/>
        <v>4811.63</v>
      </c>
      <c r="BG20" s="7">
        <f t="shared" si="8"/>
        <v>12.19</v>
      </c>
      <c r="BH20" s="7">
        <f t="shared" si="8"/>
        <v>4.2234800000000003</v>
      </c>
      <c r="BI20" s="7">
        <f t="shared" si="8"/>
        <v>3.6691600000000002</v>
      </c>
      <c r="BJ20" s="7">
        <f t="shared" si="8"/>
        <v>43695</v>
      </c>
      <c r="BK20" s="7">
        <f t="shared" si="8"/>
        <v>18</v>
      </c>
      <c r="BL20" s="7">
        <f t="shared" si="8"/>
        <v>19387</v>
      </c>
      <c r="BM20" s="7">
        <f t="shared" si="8"/>
        <v>28880</v>
      </c>
      <c r="BN20" s="7">
        <f t="shared" si="8"/>
        <v>1222505</v>
      </c>
      <c r="BO20" s="7">
        <f t="shared" si="8"/>
        <v>220548</v>
      </c>
      <c r="BP20" s="7">
        <f t="shared" si="8"/>
        <v>2.3172100000000002</v>
      </c>
      <c r="BQ20" s="7">
        <f t="shared" si="8"/>
        <v>2.3172100000000002</v>
      </c>
      <c r="BR20" s="7">
        <f t="shared" si="8"/>
        <v>-7862.33</v>
      </c>
      <c r="BS20" s="7">
        <f t="shared" si="8"/>
        <v>-2.3172100000000002</v>
      </c>
      <c r="BT20" s="7">
        <f t="shared" si="8"/>
        <v>0</v>
      </c>
      <c r="BU20" s="7">
        <f t="shared" si="8"/>
        <v>0</v>
      </c>
      <c r="BV20" s="7">
        <f t="shared" si="8"/>
        <v>3763010</v>
      </c>
      <c r="BW20" s="7">
        <f t="shared" si="8"/>
        <v>6020.82</v>
      </c>
      <c r="BX20" s="7">
        <f t="shared" si="8"/>
        <v>0.57999999999999996</v>
      </c>
      <c r="BY20" s="7">
        <f t="shared" si="8"/>
        <v>0.59</v>
      </c>
      <c r="BZ20" s="7">
        <f t="shared" ref="BZ20:CA20" si="9">BZ5</f>
        <v>0.44499</v>
      </c>
      <c r="CA20" s="7">
        <f t="shared" si="9"/>
        <v>0.40748600000000001</v>
      </c>
    </row>
    <row r="21" spans="1:16384" s="3" customFormat="1" x14ac:dyDescent="0.2">
      <c r="B21" s="3" t="s">
        <v>191</v>
      </c>
      <c r="D21" s="2" cm="1">
        <f t="array" ref="D21">GEOMEAN(IF(D$17:D$20&gt;0,D$17:D$20))</f>
        <v>56.930205265466647</v>
      </c>
      <c r="E21" s="2"/>
      <c r="F21" s="2" cm="1">
        <f t="array" ref="F21">GEOMEAN(IF(F$17:F$20&gt;0,F$17:F$20))</f>
        <v>2.6203959807077988</v>
      </c>
      <c r="G21" s="2"/>
      <c r="H21" s="2" cm="1">
        <f t="array" ref="H21">GEOMEAN(IF(H$17:H$20&gt;0,H$17:H$20))</f>
        <v>1</v>
      </c>
      <c r="I21" s="2" cm="1">
        <f t="array" ref="I21">GEOMEAN(IF(I$17:I$20&gt;0,I$17:I$20))</f>
        <v>0.58488264468319184</v>
      </c>
      <c r="J21" s="2"/>
      <c r="K21" s="2"/>
      <c r="L21" s="2"/>
      <c r="M21" s="2"/>
      <c r="N21" s="2"/>
      <c r="O21" s="2" cm="1">
        <f t="array" ref="O21">GEOMEAN(IF(O$17:O$20&gt;0,O$17:O$20))</f>
        <v>706.41042539026296</v>
      </c>
      <c r="P21" s="2" cm="1">
        <f t="array" ref="P21">GEOMEAN(IF(P$17:P$20&gt;0,P$17:P$20))</f>
        <v>13</v>
      </c>
      <c r="Q21" s="2" t="e" cm="1">
        <f t="array" ref="Q21">GEOMEAN(IF(Q$17:Q$20&gt;0,Q$17:Q$20))</f>
        <v>#NUM!</v>
      </c>
      <c r="R21" s="2" t="e" cm="1">
        <f t="array" ref="R21">GEOMEAN(IF(R$17:R$20&gt;0,R$17:R$20))</f>
        <v>#NUM!</v>
      </c>
      <c r="S21" s="2"/>
      <c r="T21" s="2"/>
      <c r="U21" s="2"/>
      <c r="V21" s="2"/>
      <c r="W21" s="2"/>
      <c r="X21" s="2"/>
      <c r="Y21" s="2"/>
      <c r="Z21" s="2" cm="1">
        <f t="array" ref="Z21">GEOMEAN(IF(Z$17:Z$20&gt;0,Z$17:Z$20))</f>
        <v>235489.82026614304</v>
      </c>
      <c r="AA21" s="2"/>
      <c r="AB21" s="2"/>
      <c r="AC21" s="2"/>
      <c r="AD21" s="2" cm="1">
        <f t="array" ref="AD21">GEOMEAN(IF(AD$17:AD$20&gt;0,AD$17:AD$20))</f>
        <v>19082.070330648967</v>
      </c>
      <c r="AE21" s="2"/>
      <c r="AF21" s="2"/>
      <c r="AG21" s="2"/>
      <c r="AH21" s="2"/>
      <c r="AI21" s="2"/>
      <c r="AJ21" s="2"/>
      <c r="AK21" s="2"/>
      <c r="AL21" s="2"/>
      <c r="AM21" s="2" cm="1">
        <f t="array" ref="AM21">GEOMEAN(IF(AM$17:AM$20&gt;0,AM$17:AM$20))</f>
        <v>5.8617907264861318</v>
      </c>
      <c r="AN21" s="2"/>
      <c r="AO21" s="2" cm="1">
        <f t="array" ref="AO21">GEOMEAN(IF(AO$17:AO$20&gt;0,AO$17:AO$20))</f>
        <v>7.2299517783599327</v>
      </c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 cm="1">
        <f t="array" ref="AZ21">GEOMEAN(IF(AZ$17:AZ$20&gt;0,AZ$17:AZ$20))</f>
        <v>81.246977963398578</v>
      </c>
      <c r="BA21" s="2" cm="1">
        <f t="array" ref="BA21">GEOMEAN(IF(BA$17:BA$20&gt;0,BA$17:BA$20))</f>
        <v>97537.325144658709</v>
      </c>
      <c r="BB21" s="2"/>
      <c r="BC21" s="2"/>
      <c r="BD21" s="2"/>
      <c r="BE21" s="2"/>
      <c r="BF21" s="2"/>
      <c r="BG21" s="2" cm="1">
        <f t="array" ref="BG21">GEOMEAN(IF(BG$17:BG$20&gt;0,BG$17:BG$20))</f>
        <v>27.444885472906826</v>
      </c>
      <c r="BH21" s="2"/>
      <c r="BI21" s="2"/>
      <c r="BJ21" s="2"/>
      <c r="BK21" s="2"/>
      <c r="BL21" s="2"/>
      <c r="BM21" s="2"/>
      <c r="BN21" s="2"/>
      <c r="BO21" s="2"/>
      <c r="BP21" s="2" cm="1">
        <f t="array" ref="BP21">GEOMEAN(IF(BP$17:BP$20&gt;0,BP$17:BP$20))</f>
        <v>2.6329257619806996</v>
      </c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conditionalFormatting sqref="A16:CA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1"/>
  <sheetViews>
    <sheetView topLeftCell="B1" workbookViewId="0">
      <pane xSplit="1" topLeftCell="C1" activePane="topRight" state="frozen"/>
      <selection activeCell="B1" sqref="B1"/>
      <selection pane="topRight" activeCell="B25" sqref="B25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16.1640625" style="9" customWidth="1"/>
    <col min="4" max="4" width="23.6640625" style="9" customWidth="1"/>
    <col min="5" max="5" width="8.5" style="9" customWidth="1"/>
    <col min="6" max="6" width="18.33203125" style="9" customWidth="1"/>
    <col min="7" max="7" width="18" style="9" customWidth="1"/>
    <col min="8" max="8" width="13" style="9" customWidth="1"/>
    <col min="9" max="9" width="17.6640625" style="9" customWidth="1"/>
    <col min="10" max="11" width="15.83203125" style="9" customWidth="1"/>
    <col min="12" max="12" width="17.33203125" style="9" customWidth="1"/>
    <col min="13" max="13" width="12.1640625" style="9" customWidth="1"/>
    <col min="14" max="14" width="17.33203125" style="9" customWidth="1"/>
    <col min="15" max="15" width="11.5" style="9" customWidth="1"/>
    <col min="16" max="16" width="10.6640625" style="9" customWidth="1"/>
    <col min="17" max="17" width="17.5" style="9" customWidth="1"/>
    <col min="18" max="18" width="13" style="9" customWidth="1"/>
    <col min="19" max="19" width="13.1640625" style="9" customWidth="1"/>
    <col min="20" max="20" width="30.33203125" style="9" bestFit="1" customWidth="1"/>
    <col min="21" max="21" width="27.6640625" style="9" bestFit="1" customWidth="1"/>
    <col min="22" max="22" width="40" style="9" bestFit="1" customWidth="1"/>
    <col min="23" max="23" width="19.6640625" style="9" bestFit="1" customWidth="1"/>
    <col min="24" max="24" width="12.6640625" style="9" customWidth="1"/>
    <col min="25" max="25" width="39" style="9" bestFit="1" customWidth="1"/>
    <col min="26" max="26" width="17.1640625" style="9" customWidth="1"/>
    <col min="27" max="27" width="21.6640625" style="9" customWidth="1"/>
    <col min="28" max="28" width="22.83203125" style="9" customWidth="1"/>
    <col min="29" max="29" width="23.1640625" style="9" customWidth="1"/>
    <col min="30" max="30" width="24.83203125" style="9" customWidth="1"/>
    <col min="31" max="31" width="20.33203125" style="9" customWidth="1"/>
    <col min="32" max="32" width="24" style="9" customWidth="1"/>
    <col min="33" max="33" width="25.6640625" style="9" customWidth="1"/>
    <col min="34" max="34" width="15.5" style="9" customWidth="1"/>
    <col min="35" max="35" width="16" style="9" customWidth="1"/>
    <col min="36" max="36" width="18.5" style="9" customWidth="1"/>
    <col min="37" max="37" width="26" style="9" customWidth="1"/>
    <col min="38" max="38" width="15.5" style="9" customWidth="1"/>
    <col min="39" max="39" width="13.1640625" style="9" customWidth="1"/>
    <col min="40" max="40" width="23.1640625" style="9" customWidth="1"/>
    <col min="41" max="41" width="13.6640625" style="9" customWidth="1"/>
    <col min="42" max="42" width="20.5" style="9" customWidth="1"/>
    <col min="43" max="43" width="17.6640625" style="9" customWidth="1"/>
    <col min="44" max="44" width="23.1640625" style="9" customWidth="1"/>
    <col min="45" max="45" width="24" style="9" customWidth="1"/>
    <col min="46" max="46" width="59" style="9" customWidth="1"/>
    <col min="47" max="47" width="32.1640625" style="9" customWidth="1"/>
    <col min="48" max="48" width="34.5" style="9" customWidth="1"/>
    <col min="49" max="49" width="24" style="9" customWidth="1"/>
    <col min="50" max="50" width="32.5" style="9" customWidth="1"/>
    <col min="51" max="51" width="22" style="9" customWidth="1"/>
    <col min="52" max="52" width="18.1640625" style="9" customWidth="1"/>
    <col min="53" max="53" width="19.6640625" style="9" customWidth="1"/>
    <col min="54" max="54" width="38.6640625" style="9" customWidth="1"/>
    <col min="55" max="56" width="23.1640625" style="9" customWidth="1"/>
    <col min="57" max="57" width="34.5" style="9" customWidth="1"/>
    <col min="58" max="58" width="37" style="9" customWidth="1"/>
    <col min="59" max="59" width="28.33203125" style="9" customWidth="1"/>
    <col min="60" max="60" width="41.83203125" style="9" customWidth="1"/>
    <col min="61" max="61" width="31.33203125" style="9" customWidth="1"/>
    <col min="62" max="62" width="28" style="9" customWidth="1"/>
    <col min="63" max="63" width="32.33203125" style="9" customWidth="1"/>
    <col min="64" max="64" width="27.5" style="9" customWidth="1"/>
    <col min="65" max="65" width="33.6640625" style="9" customWidth="1"/>
    <col min="66" max="66" width="28.33203125" style="9" customWidth="1"/>
    <col min="67" max="67" width="26.5" style="9" customWidth="1"/>
    <col min="68" max="68" width="20.1640625" style="9" customWidth="1"/>
    <col min="69" max="69" width="49.1640625" style="9" customWidth="1"/>
    <col min="70" max="70" width="13.33203125" style="9" customWidth="1"/>
    <col min="71" max="71" width="14.1640625" style="9" customWidth="1"/>
    <col min="72" max="72" width="12.33203125" style="9" customWidth="1"/>
    <col min="73" max="73" width="13.1640625" style="9" customWidth="1"/>
    <col min="74" max="74" width="28.1640625" style="9" customWidth="1"/>
    <col min="75" max="75" width="30.6640625" style="9" customWidth="1"/>
    <col min="76" max="76" width="35.1640625" style="9" customWidth="1"/>
    <col min="77" max="77" width="22" style="9" customWidth="1"/>
    <col min="78" max="78" width="35.5" style="9" customWidth="1"/>
    <col min="79" max="79" width="25" style="9" customWidth="1"/>
    <col min="80" max="16384" width="10.83203125" style="9"/>
  </cols>
  <sheetData>
    <row r="1" spans="1:16384" x14ac:dyDescent="0.2">
      <c r="A1" s="9" t="s">
        <v>80</v>
      </c>
      <c r="B1" s="9" t="s">
        <v>81</v>
      </c>
      <c r="C1" s="9" t="s">
        <v>82</v>
      </c>
      <c r="D1" s="9" t="s">
        <v>83</v>
      </c>
      <c r="E1" s="9" t="s">
        <v>84</v>
      </c>
      <c r="F1" s="9" t="s">
        <v>85</v>
      </c>
      <c r="G1" s="9" t="s">
        <v>86</v>
      </c>
      <c r="H1" s="9" t="s">
        <v>87</v>
      </c>
      <c r="I1" s="9" t="s">
        <v>88</v>
      </c>
      <c r="J1" s="9" t="s">
        <v>89</v>
      </c>
      <c r="K1" s="9" t="s">
        <v>90</v>
      </c>
      <c r="L1" s="9" t="s">
        <v>91</v>
      </c>
      <c r="M1" s="9" t="s">
        <v>92</v>
      </c>
      <c r="N1" s="9" t="s">
        <v>93</v>
      </c>
      <c r="O1" s="9" t="s">
        <v>94</v>
      </c>
      <c r="P1" s="9" t="s">
        <v>95</v>
      </c>
      <c r="Q1" s="9" t="s">
        <v>96</v>
      </c>
      <c r="R1" s="9" t="s">
        <v>97</v>
      </c>
      <c r="S1" s="9" t="s">
        <v>98</v>
      </c>
      <c r="T1" s="9" t="s">
        <v>99</v>
      </c>
      <c r="U1" s="9" t="s">
        <v>100</v>
      </c>
      <c r="V1" s="9" t="s">
        <v>101</v>
      </c>
      <c r="W1" s="9" t="s">
        <v>102</v>
      </c>
      <c r="X1" s="9" t="s">
        <v>103</v>
      </c>
      <c r="Y1" s="9" t="s">
        <v>104</v>
      </c>
      <c r="Z1" s="9" t="s">
        <v>105</v>
      </c>
      <c r="AA1" s="9" t="s">
        <v>106</v>
      </c>
      <c r="AB1" s="9" t="s">
        <v>107</v>
      </c>
      <c r="AC1" s="9" t="s">
        <v>108</v>
      </c>
      <c r="AD1" s="9" t="s">
        <v>109</v>
      </c>
      <c r="AE1" s="9" t="s">
        <v>110</v>
      </c>
      <c r="AF1" s="9" t="s">
        <v>111</v>
      </c>
      <c r="AG1" s="9" t="s">
        <v>112</v>
      </c>
      <c r="AH1" s="9" t="s">
        <v>113</v>
      </c>
      <c r="AI1" s="9" t="s">
        <v>114</v>
      </c>
      <c r="AJ1" s="9" t="s">
        <v>115</v>
      </c>
      <c r="AK1" s="9" t="s">
        <v>116</v>
      </c>
      <c r="AL1" s="9" t="s">
        <v>117</v>
      </c>
      <c r="AM1" s="9" t="s">
        <v>118</v>
      </c>
      <c r="AN1" s="9" t="s">
        <v>119</v>
      </c>
      <c r="AO1" s="9" t="s">
        <v>120</v>
      </c>
      <c r="AP1" s="9" t="s">
        <v>121</v>
      </c>
      <c r="AQ1" s="9" t="s">
        <v>122</v>
      </c>
      <c r="AR1" s="9" t="s">
        <v>123</v>
      </c>
      <c r="AS1" s="9" t="s">
        <v>124</v>
      </c>
      <c r="AT1" s="9" t="s">
        <v>125</v>
      </c>
      <c r="AU1" s="9" t="s">
        <v>126</v>
      </c>
      <c r="AV1" s="9" t="s">
        <v>127</v>
      </c>
      <c r="AW1" s="9" t="s">
        <v>128</v>
      </c>
      <c r="AX1" s="9" t="s">
        <v>129</v>
      </c>
      <c r="AY1" s="9" t="s">
        <v>130</v>
      </c>
      <c r="AZ1" s="9" t="s">
        <v>131</v>
      </c>
      <c r="BA1" s="9" t="s">
        <v>132</v>
      </c>
      <c r="BB1" s="9" t="s">
        <v>133</v>
      </c>
      <c r="BC1" s="9" t="s">
        <v>134</v>
      </c>
      <c r="BD1" s="9" t="s">
        <v>135</v>
      </c>
      <c r="BE1" s="9" t="s">
        <v>136</v>
      </c>
      <c r="BF1" s="9" t="s">
        <v>137</v>
      </c>
      <c r="BG1" s="9" t="s">
        <v>138</v>
      </c>
      <c r="BH1" s="9" t="s">
        <v>139</v>
      </c>
      <c r="BI1" s="9" t="s">
        <v>140</v>
      </c>
      <c r="BJ1" s="9" t="s">
        <v>141</v>
      </c>
      <c r="BK1" s="9" t="s">
        <v>142</v>
      </c>
      <c r="BL1" s="9" t="s">
        <v>143</v>
      </c>
      <c r="BM1" s="9" t="s">
        <v>144</v>
      </c>
      <c r="BN1" s="9" t="s">
        <v>145</v>
      </c>
      <c r="BO1" s="9" t="s">
        <v>146</v>
      </c>
      <c r="BP1" s="9" t="s">
        <v>147</v>
      </c>
      <c r="BQ1" s="9" t="s">
        <v>148</v>
      </c>
      <c r="BR1" s="9" t="s">
        <v>149</v>
      </c>
      <c r="BS1" s="9" t="s">
        <v>150</v>
      </c>
      <c r="BT1" s="9" t="s">
        <v>151</v>
      </c>
      <c r="BU1" s="9" t="s">
        <v>152</v>
      </c>
      <c r="BV1" s="9" t="s">
        <v>153</v>
      </c>
      <c r="BW1" s="9" t="s">
        <v>154</v>
      </c>
      <c r="BX1" s="9" t="s">
        <v>155</v>
      </c>
      <c r="BY1" s="9" t="s">
        <v>156</v>
      </c>
      <c r="BZ1" s="9" t="s">
        <v>157</v>
      </c>
      <c r="CA1" s="9" t="s">
        <v>158</v>
      </c>
      <c r="CB1" s="9" t="s">
        <v>159</v>
      </c>
    </row>
    <row r="2" spans="1:16384" x14ac:dyDescent="0.2">
      <c r="A2" s="9" t="s">
        <v>160</v>
      </c>
      <c r="B2" s="9" t="str">
        <f>Table1[[#This Row],[  circuit]]</f>
        <v xml:space="preserve">  ex4LS16_fir</v>
      </c>
      <c r="C2" s="9" t="s">
        <v>161</v>
      </c>
      <c r="D2" s="9">
        <f>IFERROR(('Yosys+Odin-II'!D2/'Odin-II'!D2), "NAN")</f>
        <v>0.72662714585649013</v>
      </c>
      <c r="E2" s="9" t="str">
        <f>IFERROR(('Yosys+Odin-II'!E2/'Odin-II'!E2), "NAN")</f>
        <v>NAN</v>
      </c>
      <c r="F2" s="9">
        <f>IFERROR(('Yosys+Odin-II'!F2/'Odin-II'!F2), "NAN")</f>
        <v>3.1477272727272729</v>
      </c>
      <c r="G2" s="9">
        <f>IFERROR(('Yosys+Odin-II'!G2/'Odin-II'!G2), "NAN")</f>
        <v>1.2357649730343456</v>
      </c>
      <c r="H2" s="9">
        <f>IFERROR(('Yosys+Odin-II'!H2/'Odin-II'!H2), "NAN")</f>
        <v>1</v>
      </c>
      <c r="I2" s="9">
        <f>IFERROR(('Yosys+Odin-II'!I2/'Odin-II'!I2), "NAN")</f>
        <v>0.5955056179775281</v>
      </c>
      <c r="J2" s="9">
        <f>IFERROR(('Yosys+Odin-II'!J2/'Odin-II'!J2), "NAN")</f>
        <v>1</v>
      </c>
      <c r="K2" s="9">
        <f>IFERROR(('Yosys+Odin-II'!K2/'Odin-II'!K2), "NAN")</f>
        <v>1</v>
      </c>
      <c r="L2" s="9">
        <f>IFERROR(('Yosys+Odin-II'!L2/'Odin-II'!L2), "NAN")</f>
        <v>0.80297682080244737</v>
      </c>
      <c r="M2" s="9">
        <f>IFERROR(('Yosys+Odin-II'!M2/'Odin-II'!M2), "NAN")</f>
        <v>1</v>
      </c>
      <c r="N2" s="9">
        <f>IFERROR(('Yosys+Odin-II'!N2/'Odin-II'!N2), "NAN")</f>
        <v>1</v>
      </c>
      <c r="O2" s="9">
        <f>IFERROR(('Yosys+Odin-II'!O2/'Odin-II'!O2), "NAN")</f>
        <v>0.74415817855002997</v>
      </c>
      <c r="P2" s="9">
        <f>IFERROR(('Yosys+Odin-II'!P2/'Odin-II'!P2), "NAN")</f>
        <v>1</v>
      </c>
      <c r="Q2" s="9" t="str">
        <f>IFERROR(('Yosys+Odin-II'!Q2/'Odin-II'!Q2), "NAN")</f>
        <v>NAN</v>
      </c>
      <c r="R2" s="9" t="str">
        <f>IFERROR(('Yosys+Odin-II'!R2/'Odin-II'!R2), "NAN")</f>
        <v>NAN</v>
      </c>
      <c r="S2" s="9" t="str">
        <f>IFERROR(('Yosys+Odin-II'!S2/'Odin-II'!S2), "NAN")</f>
        <v>NAN</v>
      </c>
      <c r="T2" s="9" t="str">
        <f>IFERROR(('Yosys+Odin-II'!T2/'Odin-II'!T2), "NAN")</f>
        <v>NAN</v>
      </c>
      <c r="U2" s="9" t="str">
        <f>IFERROR(('Yosys+Odin-II'!U2/'Odin-II'!U2), "NAN")</f>
        <v>NAN</v>
      </c>
      <c r="V2" s="9" t="str">
        <f>IFERROR(('Yosys+Odin-II'!V2/'Odin-II'!V2), "NAN")</f>
        <v>NAN</v>
      </c>
      <c r="W2" s="9" t="str">
        <f>IFERROR(('Yosys+Odin-II'!W2/'Odin-II'!W2), "NAN")</f>
        <v>NAN</v>
      </c>
      <c r="X2" s="9" t="str">
        <f>IFERROR(('Yosys+Odin-II'!X2/'Odin-II'!X2), "NAN")</f>
        <v>NAN</v>
      </c>
      <c r="Y2" s="9" t="str">
        <f>IFERROR(('Yosys+Odin-II'!Y2/'Odin-II'!Y2), "NAN")</f>
        <v>NAN</v>
      </c>
      <c r="Z2" s="9">
        <f>IFERROR(('Yosys+Odin-II'!Z2/'Odin-II'!Z2), "NAN")</f>
        <v>0.72902599308958693</v>
      </c>
      <c r="AA2" s="9">
        <f>IFERROR(('Yosys+Odin-II'!AA2/'Odin-II'!AA2), "NAN")</f>
        <v>1</v>
      </c>
      <c r="AB2" s="9">
        <f>IFERROR(('Yosys+Odin-II'!AB2/'Odin-II'!AB2), "NAN")</f>
        <v>1</v>
      </c>
      <c r="AC2" s="9">
        <f>IFERROR(('Yosys+Odin-II'!AC2/'Odin-II'!AC2), "NAN")</f>
        <v>0.82249216300940442</v>
      </c>
      <c r="AD2" s="9">
        <f>IFERROR(('Yosys+Odin-II'!AD2/'Odin-II'!AD2), "NAN")</f>
        <v>0.78798376954654392</v>
      </c>
      <c r="AE2" s="9">
        <f>IFERROR(('Yosys+Odin-II'!AE2/'Odin-II'!AE2), "NAN")</f>
        <v>1</v>
      </c>
      <c r="AF2" s="9">
        <f>IFERROR(('Yosys+Odin-II'!AF2/'Odin-II'!AF2), "NAN")</f>
        <v>0.83550628092881618</v>
      </c>
      <c r="AG2" s="9">
        <f>IFERROR(('Yosys+Odin-II'!AG2/'Odin-II'!AG2), "NAN")</f>
        <v>0.75043834015195787</v>
      </c>
      <c r="AH2" s="9">
        <f>IFERROR(('Yosys+Odin-II'!AH2/'Odin-II'!AH2), "NAN")</f>
        <v>0.86</v>
      </c>
      <c r="AI2" s="9">
        <f>IFERROR(('Yosys+Odin-II'!AI2/'Odin-II'!AI2), "NAN")</f>
        <v>0.86</v>
      </c>
      <c r="AJ2" s="9">
        <f>IFERROR(('Yosys+Odin-II'!AJ2/'Odin-II'!AJ2), "NAN")</f>
        <v>0.73960000000000004</v>
      </c>
      <c r="AK2" s="9" t="str">
        <f>IFERROR(('Yosys+Odin-II'!AK2/'Odin-II'!AK2), "NAN")</f>
        <v>NAN</v>
      </c>
      <c r="AL2" s="9" t="str">
        <f>IFERROR(('Yosys+Odin-II'!AL2/'Odin-II'!AL2), "NAN")</f>
        <v>NAN</v>
      </c>
      <c r="AM2" s="9">
        <f>IFERROR(('Yosys+Odin-II'!AM2/'Odin-II'!AM2), "NAN")</f>
        <v>0.78547008547008546</v>
      </c>
      <c r="AN2" s="9">
        <f>IFERROR(('Yosys+Odin-II'!AN2/'Odin-II'!AN2), "NAN")</f>
        <v>0.79745930588285185</v>
      </c>
      <c r="AO2" s="9">
        <f>IFERROR(('Yosys+Odin-II'!AO2/'Odin-II'!AO2), "NAN")</f>
        <v>0.63189935064935066</v>
      </c>
      <c r="AP2" s="9">
        <f>IFERROR(('Yosys+Odin-II'!AP2/'Odin-II'!AP2), "NAN")</f>
        <v>0.85714285714285698</v>
      </c>
      <c r="AQ2" s="9">
        <f>IFERROR(('Yosys+Odin-II'!AQ2/'Odin-II'!AQ2), "NAN")</f>
        <v>0.97352515356394864</v>
      </c>
      <c r="AR2" s="9">
        <f>IFERROR(('Yosys+Odin-II'!AR2/'Odin-II'!AR2), "NAN")</f>
        <v>0.80840372894781964</v>
      </c>
      <c r="AS2" s="9">
        <f>IFERROR(('Yosys+Odin-II'!AS2/'Odin-II'!AS2), "NAN")</f>
        <v>0.97352515356394864</v>
      </c>
      <c r="AT2" s="9">
        <f>IFERROR(('Yosys+Odin-II'!AT2/'Odin-II'!AT2), "NAN")</f>
        <v>0.97352515356394864</v>
      </c>
      <c r="AU2" s="9">
        <f>IFERROR(('Yosys+Odin-II'!AU2/'Odin-II'!AU2), "NAN")</f>
        <v>0.24000000000000002</v>
      </c>
      <c r="AV2" s="9">
        <f>IFERROR(('Yosys+Odin-II'!AV2/'Odin-II'!AV2), "NAN")</f>
        <v>0.84290653796496906</v>
      </c>
      <c r="AW2" s="9">
        <f>IFERROR(('Yosys+Odin-II'!AW2/'Odin-II'!AW2), "NAN")</f>
        <v>0.84259011841993781</v>
      </c>
      <c r="AX2" s="9">
        <f>IFERROR(('Yosys+Odin-II'!AX2/'Odin-II'!AX2), "NAN")</f>
        <v>0.70378551930865751</v>
      </c>
      <c r="AY2" s="9">
        <f>IFERROR(('Yosys+Odin-II'!AY2/'Odin-II'!AY2), "NAN")</f>
        <v>0.70017852441935324</v>
      </c>
      <c r="AZ2" s="9">
        <f>IFERROR(('Yosys+Odin-II'!AZ2/'Odin-II'!AZ2), "NAN")</f>
        <v>1.0222222222222221</v>
      </c>
      <c r="BA2" s="9">
        <f>IFERROR(('Yosys+Odin-II'!BA2/'Odin-II'!BA2), "NAN")</f>
        <v>0.84230498819202826</v>
      </c>
      <c r="BB2" s="9">
        <f>IFERROR(('Yosys+Odin-II'!BB2/'Odin-II'!BB2), "NAN")</f>
        <v>1.1481481481481481</v>
      </c>
      <c r="BC2" s="9">
        <f>IFERROR(('Yosys+Odin-II'!BC2/'Odin-II'!BC2), "NAN")</f>
        <v>0.707967772024928</v>
      </c>
      <c r="BD2" s="9">
        <f>IFERROR(('Yosys+Odin-II'!BD2/'Odin-II'!BD2), "NAN")</f>
        <v>0.74415460827648772</v>
      </c>
      <c r="BE2" s="9">
        <f>IFERROR(('Yosys+Odin-II'!BE2/'Odin-II'!BE2), "NAN")</f>
        <v>0.74563866790877231</v>
      </c>
      <c r="BF2" s="9">
        <f>IFERROR(('Yosys+Odin-II'!BF2/'Odin-II'!BF2), "NAN")</f>
        <v>1.0081664111521609</v>
      </c>
      <c r="BG2" s="9">
        <f>IFERROR(('Yosys+Odin-II'!BG2/'Odin-II'!BG2), "NAN")</f>
        <v>0.78495709237758715</v>
      </c>
      <c r="BH2" s="9">
        <f>IFERROR(('Yosys+Odin-II'!BH2/'Odin-II'!BH2), "NAN")</f>
        <v>0.85461245130115948</v>
      </c>
      <c r="BI2" s="9">
        <f>IFERROR(('Yosys+Odin-II'!BI2/'Odin-II'!BI2), "NAN")</f>
        <v>0.85287233366519088</v>
      </c>
      <c r="BJ2" s="9">
        <f>IFERROR(('Yosys+Odin-II'!BJ2/'Odin-II'!BJ2), "NAN")</f>
        <v>0.84134255930129009</v>
      </c>
      <c r="BK2" s="9">
        <f>IFERROR(('Yosys+Odin-II'!BK2/'Odin-II'!BK2), "NAN")</f>
        <v>1.125</v>
      </c>
      <c r="BL2" s="9">
        <f>IFERROR(('Yosys+Odin-II'!BL2/'Odin-II'!BL2), "NAN")</f>
        <v>1.0141677226301888</v>
      </c>
      <c r="BM2" s="9">
        <f>IFERROR(('Yosys+Odin-II'!BM2/'Odin-II'!BM2), "NAN")</f>
        <v>1.2085941337229071</v>
      </c>
      <c r="BN2" s="9">
        <f>IFERROR(('Yosys+Odin-II'!BN2/'Odin-II'!BN2), "NAN")</f>
        <v>1.1299401858442792</v>
      </c>
      <c r="BO2" s="9">
        <f>IFERROR(('Yosys+Odin-II'!BO2/'Odin-II'!BO2), "NAN")</f>
        <v>1.1292633853336453</v>
      </c>
      <c r="BP2" s="9">
        <f>IFERROR(('Yosys+Odin-II'!BP2/'Odin-II'!BP2), "NAN")</f>
        <v>0.8608573351925759</v>
      </c>
      <c r="BQ2" s="9">
        <f>IFERROR(('Yosys+Odin-II'!BQ2/'Odin-II'!BQ2), "NAN")</f>
        <v>0.8608573351925759</v>
      </c>
      <c r="BR2" s="9">
        <f>IFERROR(('Yosys+Odin-II'!BR2/'Odin-II'!BR2), "NAN")</f>
        <v>0.80243288705707372</v>
      </c>
      <c r="BS2" s="9">
        <f>IFERROR(('Yosys+Odin-II'!BS2/'Odin-II'!BS2), "NAN")</f>
        <v>0.8608573351925759</v>
      </c>
      <c r="BT2" s="9" t="str">
        <f>IFERROR(('Yosys+Odin-II'!BT2/'Odin-II'!BT2), "NAN")</f>
        <v>NAN</v>
      </c>
      <c r="BU2" s="9" t="str">
        <f>IFERROR(('Yosys+Odin-II'!BU2/'Odin-II'!BU2), "NAN")</f>
        <v>NAN</v>
      </c>
      <c r="BV2" s="9">
        <f>IFERROR(('Yosys+Odin-II'!BV2/'Odin-II'!BV2), "NAN")</f>
        <v>0.75730527308380569</v>
      </c>
      <c r="BW2" s="9">
        <f>IFERROR(('Yosys+Odin-II'!BW2/'Odin-II'!BW2), "NAN")</f>
        <v>1.0239342821858433</v>
      </c>
      <c r="BX2" s="9">
        <f>IFERROR(('Yosys+Odin-II'!BX2/'Odin-II'!BX2), "NAN")</f>
        <v>0.65879265091863515</v>
      </c>
      <c r="BY2" s="9">
        <f>IFERROR(('Yosys+Odin-II'!BY2/'Odin-II'!BY2), "NAN")</f>
        <v>1.0438596491228072</v>
      </c>
      <c r="BZ2" s="9">
        <f>IFERROR(('Yosys+Odin-II'!BZ2/'Odin-II'!BZ2), "NAN")</f>
        <v>0.91608697058918687</v>
      </c>
      <c r="CA2" s="9">
        <f>IFERROR(('Yosys+Odin-II'!CA2/'Odin-II'!CA2), "NAN")</f>
        <v>0.90978133082529977</v>
      </c>
      <c r="CB2" s="9" t="s">
        <v>159</v>
      </c>
    </row>
    <row r="3" spans="1:16384" x14ac:dyDescent="0.2">
      <c r="A3" s="9" t="s">
        <v>160</v>
      </c>
      <c r="B3" s="9" t="str">
        <f>Table1[[#This Row],[  circuit]]</f>
        <v xml:space="preserve">  ex4PM16_fir_152</v>
      </c>
      <c r="C3" s="9" t="s">
        <v>161</v>
      </c>
      <c r="D3" s="9">
        <f>IFERROR(('Yosys+Odin-II'!D3/'Odin-II'!D3), "NAN")</f>
        <v>0.72952121624687993</v>
      </c>
      <c r="E3" s="9" t="str">
        <f>IFERROR(('Yosys+Odin-II'!E3/'Odin-II'!E3), "NAN")</f>
        <v>NAN</v>
      </c>
      <c r="F3" s="9">
        <f>IFERROR(('Yosys+Odin-II'!F3/'Odin-II'!F3), "NAN")</f>
        <v>3.26</v>
      </c>
      <c r="G3" s="9">
        <f>IFERROR(('Yosys+Odin-II'!G3/'Odin-II'!G3), "NAN")</f>
        <v>1.2218937375083279</v>
      </c>
      <c r="H3" s="9">
        <f>IFERROR(('Yosys+Odin-II'!H3/'Odin-II'!H3), "NAN")</f>
        <v>1</v>
      </c>
      <c r="I3" s="9">
        <f>IFERROR(('Yosys+Odin-II'!I3/'Odin-II'!I3), "NAN")</f>
        <v>0.80701754385964919</v>
      </c>
      <c r="J3" s="9">
        <f>IFERROR(('Yosys+Odin-II'!J3/'Odin-II'!J3), "NAN")</f>
        <v>1</v>
      </c>
      <c r="K3" s="9">
        <f>IFERROR(('Yosys+Odin-II'!K3/'Odin-II'!K3), "NAN")</f>
        <v>1</v>
      </c>
      <c r="L3" s="9">
        <f>IFERROR(('Yosys+Odin-II'!L3/'Odin-II'!L3), "NAN")</f>
        <v>0.83141874895186985</v>
      </c>
      <c r="M3" s="9">
        <f>IFERROR(('Yosys+Odin-II'!M3/'Odin-II'!M3), "NAN")</f>
        <v>1</v>
      </c>
      <c r="N3" s="9">
        <f>IFERROR(('Yosys+Odin-II'!N3/'Odin-II'!N3), "NAN")</f>
        <v>1</v>
      </c>
      <c r="O3" s="9">
        <f>IFERROR(('Yosys+Odin-II'!O3/'Odin-II'!O3), "NAN")</f>
        <v>0.78104265402843598</v>
      </c>
      <c r="P3" s="9">
        <f>IFERROR(('Yosys+Odin-II'!P3/'Odin-II'!P3), "NAN")</f>
        <v>1</v>
      </c>
      <c r="Q3" s="9" t="str">
        <f>IFERROR(('Yosys+Odin-II'!Q3/'Odin-II'!Q3), "NAN")</f>
        <v>NAN</v>
      </c>
      <c r="R3" s="9" t="str">
        <f>IFERROR(('Yosys+Odin-II'!R3/'Odin-II'!R3), "NAN")</f>
        <v>NAN</v>
      </c>
      <c r="S3" s="9" t="str">
        <f>IFERROR(('Yosys+Odin-II'!S3/'Odin-II'!S3), "NAN")</f>
        <v>NAN</v>
      </c>
      <c r="T3" s="9" t="str">
        <f>IFERROR(('Yosys+Odin-II'!T3/'Odin-II'!T3), "NAN")</f>
        <v>NAN</v>
      </c>
      <c r="U3" s="9" t="str">
        <f>IFERROR(('Yosys+Odin-II'!U3/'Odin-II'!U3), "NAN")</f>
        <v>NAN</v>
      </c>
      <c r="V3" s="9" t="str">
        <f>IFERROR(('Yosys+Odin-II'!V3/'Odin-II'!V3), "NAN")</f>
        <v>NAN</v>
      </c>
      <c r="W3" s="9" t="str">
        <f>IFERROR(('Yosys+Odin-II'!W3/'Odin-II'!W3), "NAN")</f>
        <v>NAN</v>
      </c>
      <c r="X3" s="9" t="str">
        <f>IFERROR(('Yosys+Odin-II'!X3/'Odin-II'!X3), "NAN")</f>
        <v>NAN</v>
      </c>
      <c r="Y3" s="9" t="str">
        <f>IFERROR(('Yosys+Odin-II'!Y3/'Odin-II'!Y3), "NAN")</f>
        <v>NAN</v>
      </c>
      <c r="Z3" s="9">
        <f>IFERROR(('Yosys+Odin-II'!Z3/'Odin-II'!Z3), "NAN")</f>
        <v>0.80294873951599333</v>
      </c>
      <c r="AA3" s="9">
        <f>IFERROR(('Yosys+Odin-II'!AA3/'Odin-II'!AA3), "NAN")</f>
        <v>1</v>
      </c>
      <c r="AB3" s="9">
        <f>IFERROR(('Yosys+Odin-II'!AB3/'Odin-II'!AB3), "NAN")</f>
        <v>1</v>
      </c>
      <c r="AC3" s="9">
        <f>IFERROR(('Yosys+Odin-II'!AC3/'Odin-II'!AC3), "NAN")</f>
        <v>0.84630916325197458</v>
      </c>
      <c r="AD3" s="9">
        <f>IFERROR(('Yosys+Odin-II'!AD3/'Odin-II'!AD3), "NAN")</f>
        <v>0.82362365278182348</v>
      </c>
      <c r="AE3" s="9">
        <f>IFERROR(('Yosys+Odin-II'!AE3/'Odin-II'!AE3), "NAN")</f>
        <v>1</v>
      </c>
      <c r="AF3" s="9">
        <f>IFERROR(('Yosys+Odin-II'!AF3/'Odin-II'!AF3), "NAN")</f>
        <v>0.85000355947889228</v>
      </c>
      <c r="AG3" s="9">
        <f>IFERROR(('Yosys+Odin-II'!AG3/'Odin-II'!AG3), "NAN")</f>
        <v>0.7894257064721969</v>
      </c>
      <c r="AH3" s="9">
        <f>IFERROR(('Yosys+Odin-II'!AH3/'Odin-II'!AH3), "NAN")</f>
        <v>0.875</v>
      </c>
      <c r="AI3" s="9">
        <f>IFERROR(('Yosys+Odin-II'!AI3/'Odin-II'!AI3), "NAN")</f>
        <v>0.875</v>
      </c>
      <c r="AJ3" s="9">
        <f>IFERROR(('Yosys+Odin-II'!AJ3/'Odin-II'!AJ3), "NAN")</f>
        <v>0.765625</v>
      </c>
      <c r="AK3" s="9" t="str">
        <f>IFERROR(('Yosys+Odin-II'!AK3/'Odin-II'!AK3), "NAN")</f>
        <v>NAN</v>
      </c>
      <c r="AL3" s="9" t="str">
        <f>IFERROR(('Yosys+Odin-II'!AL3/'Odin-II'!AL3), "NAN")</f>
        <v>NAN</v>
      </c>
      <c r="AM3" s="9">
        <f>IFERROR(('Yosys+Odin-II'!AM3/'Odin-II'!AM3), "NAN")</f>
        <v>0.82973621103117512</v>
      </c>
      <c r="AN3" s="9">
        <f>IFERROR(('Yosys+Odin-II'!AN3/'Odin-II'!AN3), "NAN")</f>
        <v>0.78678025248896644</v>
      </c>
      <c r="AO3" s="9">
        <f>IFERROR(('Yosys+Odin-II'!AO3/'Odin-II'!AO3), "NAN")</f>
        <v>0.6418359668924003</v>
      </c>
      <c r="AP3" s="9">
        <f>IFERROR(('Yosys+Odin-II'!AP3/'Odin-II'!AP3), "NAN")</f>
        <v>0.66666666666666663</v>
      </c>
      <c r="AQ3" s="9">
        <f>IFERROR(('Yosys+Odin-II'!AQ3/'Odin-II'!AQ3), "NAN")</f>
        <v>0.95182139960179912</v>
      </c>
      <c r="AR3" s="9">
        <f>IFERROR(('Yosys+Odin-II'!AR3/'Odin-II'!AR3), "NAN")</f>
        <v>0.81972278125797216</v>
      </c>
      <c r="AS3" s="9">
        <f>IFERROR(('Yosys+Odin-II'!AS3/'Odin-II'!AS3), "NAN")</f>
        <v>0.95182139960179912</v>
      </c>
      <c r="AT3" s="9">
        <f>IFERROR(('Yosys+Odin-II'!AT3/'Odin-II'!AT3), "NAN")</f>
        <v>0.95182139960179912</v>
      </c>
      <c r="AU3" s="9">
        <f>IFERROR(('Yosys+Odin-II'!AU3/'Odin-II'!AU3), "NAN")</f>
        <v>0.66768292682926833</v>
      </c>
      <c r="AV3" s="9">
        <f>IFERROR(('Yosys+Odin-II'!AV3/'Odin-II'!AV3), "NAN")</f>
        <v>0.78839921260851176</v>
      </c>
      <c r="AW3" s="9">
        <f>IFERROR(('Yosys+Odin-II'!AW3/'Odin-II'!AW3), "NAN")</f>
        <v>0.78206726049069331</v>
      </c>
      <c r="AX3" s="9">
        <f>IFERROR(('Yosys+Odin-II'!AX3/'Odin-II'!AX3), "NAN")</f>
        <v>0.68304169847500307</v>
      </c>
      <c r="AY3" s="9">
        <f>IFERROR(('Yosys+Odin-II'!AY3/'Odin-II'!AY3), "NAN")</f>
        <v>0.67742901430282532</v>
      </c>
      <c r="AZ3" s="9">
        <f>IFERROR(('Yosys+Odin-II'!AZ3/'Odin-II'!AZ3), "NAN")</f>
        <v>0.95348837209302328</v>
      </c>
      <c r="BA3" s="9">
        <f>IFERROR(('Yosys+Odin-II'!BA3/'Odin-II'!BA3), "NAN")</f>
        <v>0.84410345703195855</v>
      </c>
      <c r="BB3" s="9">
        <f>IFERROR(('Yosys+Odin-II'!BB3/'Odin-II'!BB3), "NAN")</f>
        <v>0.86</v>
      </c>
      <c r="BC3" s="9">
        <f>IFERROR(('Yosys+Odin-II'!BC3/'Odin-II'!BC3), "NAN")</f>
        <v>0.74336223290096781</v>
      </c>
      <c r="BD3" s="9">
        <f>IFERROR(('Yosys+Odin-II'!BD3/'Odin-II'!BD3), "NAN")</f>
        <v>0.78103906153819092</v>
      </c>
      <c r="BE3" s="9">
        <f>IFERROR(('Yosys+Odin-II'!BE3/'Odin-II'!BE3), "NAN")</f>
        <v>0.7283744091284986</v>
      </c>
      <c r="BF3" s="9">
        <f>IFERROR(('Yosys+Odin-II'!BF3/'Odin-II'!BF3), "NAN")</f>
        <v>0.95134612439407484</v>
      </c>
      <c r="BG3" s="9">
        <f>IFERROR(('Yosys+Odin-II'!BG3/'Odin-II'!BG3), "NAN")</f>
        <v>0.67544855780149893</v>
      </c>
      <c r="BH3" s="9">
        <f>IFERROR(('Yosys+Odin-II'!BH3/'Odin-II'!BH3), "NAN")</f>
        <v>0.71966589302099648</v>
      </c>
      <c r="BI3" s="9">
        <f>IFERROR(('Yosys+Odin-II'!BI3/'Odin-II'!BI3), "NAN")</f>
        <v>0.71973803878891518</v>
      </c>
      <c r="BJ3" s="9">
        <f>IFERROR(('Yosys+Odin-II'!BJ3/'Odin-II'!BJ3), "NAN")</f>
        <v>0.82997054607884835</v>
      </c>
      <c r="BK3" s="9">
        <f>IFERROR(('Yosys+Odin-II'!BK3/'Odin-II'!BK3), "NAN")</f>
        <v>1.1333333333333333</v>
      </c>
      <c r="BL3" s="9">
        <f>IFERROR(('Yosys+Odin-II'!BL3/'Odin-II'!BL3), "NAN")</f>
        <v>1.0071937321937321</v>
      </c>
      <c r="BM3" s="9">
        <f>IFERROR(('Yosys+Odin-II'!BM3/'Odin-II'!BM3), "NAN")</f>
        <v>1.1520153902528398</v>
      </c>
      <c r="BN3" s="9">
        <f>IFERROR(('Yosys+Odin-II'!BN3/'Odin-II'!BN3), "NAN")</f>
        <v>1.0195445782309998</v>
      </c>
      <c r="BO3" s="9">
        <f>IFERROR(('Yosys+Odin-II'!BO3/'Odin-II'!BO3), "NAN")</f>
        <v>1.0605099682667147</v>
      </c>
      <c r="BP3" s="9">
        <f>IFERROR(('Yosys+Odin-II'!BP3/'Odin-II'!BP3), "NAN")</f>
        <v>0.85011422696006278</v>
      </c>
      <c r="BQ3" s="9">
        <f>IFERROR(('Yosys+Odin-II'!BQ3/'Odin-II'!BQ3), "NAN")</f>
        <v>0.85011422696006278</v>
      </c>
      <c r="BR3" s="9">
        <f>IFERROR(('Yosys+Odin-II'!BR3/'Odin-II'!BR3), "NAN")</f>
        <v>0.81770355712148268</v>
      </c>
      <c r="BS3" s="9">
        <f>IFERROR(('Yosys+Odin-II'!BS3/'Odin-II'!BS3), "NAN")</f>
        <v>0.85011422696006278</v>
      </c>
      <c r="BT3" s="9" t="str">
        <f>IFERROR(('Yosys+Odin-II'!BT3/'Odin-II'!BT3), "NAN")</f>
        <v>NAN</v>
      </c>
      <c r="BU3" s="9" t="str">
        <f>IFERROR(('Yosys+Odin-II'!BU3/'Odin-II'!BU3), "NAN")</f>
        <v>NAN</v>
      </c>
      <c r="BV3" s="9">
        <f>IFERROR(('Yosys+Odin-II'!BV3/'Odin-II'!BV3), "NAN")</f>
        <v>0.72239190675170439</v>
      </c>
      <c r="BW3" s="9">
        <f>IFERROR(('Yosys+Odin-II'!BW3/'Odin-II'!BW3), "NAN")</f>
        <v>0.9435343231986848</v>
      </c>
      <c r="BX3" s="9">
        <f>IFERROR(('Yosys+Odin-II'!BX3/'Odin-II'!BX3), "NAN")</f>
        <v>0.66009852216748777</v>
      </c>
      <c r="BY3" s="9">
        <f>IFERROR(('Yosys+Odin-II'!BY3/'Odin-II'!BY3), "NAN")</f>
        <v>0.8774193548387097</v>
      </c>
      <c r="BZ3" s="9">
        <f>IFERROR(('Yosys+Odin-II'!BZ3/'Odin-II'!BZ3), "NAN")</f>
        <v>0.81857759132465269</v>
      </c>
      <c r="CA3" s="9">
        <f>IFERROR(('Yosys+Odin-II'!CA3/'Odin-II'!CA3), "NAN")</f>
        <v>0.81277514879290946</v>
      </c>
      <c r="CB3" s="9" t="s">
        <v>159</v>
      </c>
    </row>
    <row r="4" spans="1:16384" x14ac:dyDescent="0.2">
      <c r="A4" s="9" t="s">
        <v>160</v>
      </c>
      <c r="B4" s="9" t="str">
        <f>Table1[[#This Row],[  circuit]]</f>
        <v xml:space="preserve">  ex2PM16_fir_119</v>
      </c>
      <c r="C4" s="9" t="s">
        <v>161</v>
      </c>
      <c r="D4" s="9">
        <f>IFERROR(('Yosys+Odin-II'!D4/'Odin-II'!D4), "NAN")</f>
        <v>0.77488537198639251</v>
      </c>
      <c r="E4" s="9" t="str">
        <f>IFERROR(('Yosys+Odin-II'!E4/'Odin-II'!E4), "NAN")</f>
        <v>NAN</v>
      </c>
      <c r="F4" s="9">
        <f>IFERROR(('Yosys+Odin-II'!F4/'Odin-II'!F4), "NAN")</f>
        <v>3.1805555555555558</v>
      </c>
      <c r="G4" s="9">
        <f>IFERROR(('Yosys+Odin-II'!G4/'Odin-II'!G4), "NAN")</f>
        <v>1.2327524346488981</v>
      </c>
      <c r="H4" s="9">
        <f>IFERROR(('Yosys+Odin-II'!H4/'Odin-II'!H4), "NAN")</f>
        <v>1</v>
      </c>
      <c r="I4" s="9">
        <f>IFERROR(('Yosys+Odin-II'!I4/'Odin-II'!I4), "NAN")</f>
        <v>0.56818181818181823</v>
      </c>
      <c r="J4" s="9">
        <f>IFERROR(('Yosys+Odin-II'!J4/'Odin-II'!J4), "NAN")</f>
        <v>1</v>
      </c>
      <c r="K4" s="9">
        <f>IFERROR(('Yosys+Odin-II'!K4/'Odin-II'!K4), "NAN")</f>
        <v>1</v>
      </c>
      <c r="L4" s="9">
        <f>IFERROR(('Yosys+Odin-II'!L4/'Odin-II'!L4), "NAN")</f>
        <v>0.80988768654802812</v>
      </c>
      <c r="M4" s="9">
        <f>IFERROR(('Yosys+Odin-II'!M4/'Odin-II'!M4), "NAN")</f>
        <v>1</v>
      </c>
      <c r="N4" s="9">
        <f>IFERROR(('Yosys+Odin-II'!N4/'Odin-II'!N4), "NAN")</f>
        <v>1</v>
      </c>
      <c r="O4" s="9">
        <f>IFERROR(('Yosys+Odin-II'!O4/'Odin-II'!O4), "NAN")</f>
        <v>0.80169286577992749</v>
      </c>
      <c r="P4" s="9">
        <f>IFERROR(('Yosys+Odin-II'!P4/'Odin-II'!P4), "NAN")</f>
        <v>1</v>
      </c>
      <c r="Q4" s="9" t="str">
        <f>IFERROR(('Yosys+Odin-II'!Q4/'Odin-II'!Q4), "NAN")</f>
        <v>NAN</v>
      </c>
      <c r="R4" s="9" t="str">
        <f>IFERROR(('Yosys+Odin-II'!R4/'Odin-II'!R4), "NAN")</f>
        <v>NAN</v>
      </c>
      <c r="S4" s="9" t="str">
        <f>IFERROR(('Yosys+Odin-II'!S4/'Odin-II'!S4), "NAN")</f>
        <v>NAN</v>
      </c>
      <c r="T4" s="9" t="str">
        <f>IFERROR(('Yosys+Odin-II'!T4/'Odin-II'!T4), "NAN")</f>
        <v>NAN</v>
      </c>
      <c r="U4" s="9" t="str">
        <f>IFERROR(('Yosys+Odin-II'!U4/'Odin-II'!U4), "NAN")</f>
        <v>NAN</v>
      </c>
      <c r="V4" s="9" t="str">
        <f>IFERROR(('Yosys+Odin-II'!V4/'Odin-II'!V4), "NAN")</f>
        <v>NAN</v>
      </c>
      <c r="W4" s="9" t="str">
        <f>IFERROR(('Yosys+Odin-II'!W4/'Odin-II'!W4), "NAN")</f>
        <v>NAN</v>
      </c>
      <c r="X4" s="9" t="str">
        <f>IFERROR(('Yosys+Odin-II'!X4/'Odin-II'!X4), "NAN")</f>
        <v>NAN</v>
      </c>
      <c r="Y4" s="9" t="str">
        <f>IFERROR(('Yosys+Odin-II'!Y4/'Odin-II'!Y4), "NAN")</f>
        <v>NAN</v>
      </c>
      <c r="Z4" s="9">
        <f>IFERROR(('Yosys+Odin-II'!Z4/'Odin-II'!Z4), "NAN")</f>
        <v>0.83968458563954806</v>
      </c>
      <c r="AA4" s="9">
        <f>IFERROR(('Yosys+Odin-II'!AA4/'Odin-II'!AA4), "NAN")</f>
        <v>1</v>
      </c>
      <c r="AB4" s="9">
        <f>IFERROR(('Yosys+Odin-II'!AB4/'Odin-II'!AB4), "NAN")</f>
        <v>1</v>
      </c>
      <c r="AC4" s="9">
        <f>IFERROR(('Yosys+Odin-II'!AC4/'Odin-II'!AC4), "NAN")</f>
        <v>0.84671423206909502</v>
      </c>
      <c r="AD4" s="9">
        <f>IFERROR(('Yosys+Odin-II'!AD4/'Odin-II'!AD4), "NAN")</f>
        <v>0.82477982201318767</v>
      </c>
      <c r="AE4" s="9">
        <f>IFERROR(('Yosys+Odin-II'!AE4/'Odin-II'!AE4), "NAN")</f>
        <v>1</v>
      </c>
      <c r="AF4" s="9">
        <f>IFERROR(('Yosys+Odin-II'!AF4/'Odin-II'!AF4), "NAN")</f>
        <v>0.84570135746606334</v>
      </c>
      <c r="AG4" s="9">
        <f>IFERROR(('Yosys+Odin-II'!AG4/'Odin-II'!AG4), "NAN")</f>
        <v>0.81127733026467208</v>
      </c>
      <c r="AH4" s="9">
        <f>IFERROR(('Yosys+Odin-II'!AH4/'Odin-II'!AH4), "NAN")</f>
        <v>0.91666666666666663</v>
      </c>
      <c r="AI4" s="9">
        <f>IFERROR(('Yosys+Odin-II'!AI4/'Odin-II'!AI4), "NAN")</f>
        <v>0.91666666666666663</v>
      </c>
      <c r="AJ4" s="9">
        <f>IFERROR(('Yosys+Odin-II'!AJ4/'Odin-II'!AJ4), "NAN")</f>
        <v>0.84027777777777779</v>
      </c>
      <c r="AK4" s="9" t="str">
        <f>IFERROR(('Yosys+Odin-II'!AK4/'Odin-II'!AK4), "NAN")</f>
        <v>NAN</v>
      </c>
      <c r="AL4" s="9" t="str">
        <f>IFERROR(('Yosys+Odin-II'!AL4/'Odin-II'!AL4), "NAN")</f>
        <v>NAN</v>
      </c>
      <c r="AM4" s="9">
        <f>IFERROR(('Yosys+Odin-II'!AM4/'Odin-II'!AM4), "NAN")</f>
        <v>0.81161473087818703</v>
      </c>
      <c r="AN4" s="9">
        <f>IFERROR(('Yosys+Odin-II'!AN4/'Odin-II'!AN4), "NAN")</f>
        <v>0.75824449929107807</v>
      </c>
      <c r="AO4" s="9">
        <f>IFERROR(('Yosys+Odin-II'!AO4/'Odin-II'!AO4), "NAN")</f>
        <v>0.68172268907563027</v>
      </c>
      <c r="AP4" s="9">
        <f>IFERROR(('Yosys+Odin-II'!AP4/'Odin-II'!AP4), "NAN")</f>
        <v>0.7142857142857143</v>
      </c>
      <c r="AQ4" s="9">
        <f>IFERROR(('Yosys+Odin-II'!AQ4/'Odin-II'!AQ4), "NAN")</f>
        <v>1.0418758814675522</v>
      </c>
      <c r="AR4" s="9">
        <f>IFERROR(('Yosys+Odin-II'!AR4/'Odin-II'!AR4), "NAN")</f>
        <v>0.8213289906977862</v>
      </c>
      <c r="AS4" s="9">
        <f>IFERROR(('Yosys+Odin-II'!AS4/'Odin-II'!AS4), "NAN")</f>
        <v>1.0418758814675522</v>
      </c>
      <c r="AT4" s="9">
        <f>IFERROR(('Yosys+Odin-II'!AT4/'Odin-II'!AT4), "NAN")</f>
        <v>1.0418758814675522</v>
      </c>
      <c r="AU4" s="9">
        <f>IFERROR(('Yosys+Odin-II'!AU4/'Odin-II'!AU4), "NAN")</f>
        <v>0.75289575289575295</v>
      </c>
      <c r="AV4" s="9">
        <f>IFERROR(('Yosys+Odin-II'!AV4/'Odin-II'!AV4), "NAN")</f>
        <v>0.72776061998003772</v>
      </c>
      <c r="AW4" s="9">
        <f>IFERROR(('Yosys+Odin-II'!AW4/'Odin-II'!AW4), "NAN")</f>
        <v>0.70568699412420788</v>
      </c>
      <c r="AX4" s="9">
        <f>IFERROR(('Yosys+Odin-II'!AX4/'Odin-II'!AX4), "NAN")</f>
        <v>0.70812558640850476</v>
      </c>
      <c r="AY4" s="9">
        <f>IFERROR(('Yosys+Odin-II'!AY4/'Odin-II'!AY4), "NAN")</f>
        <v>0.70431351513526042</v>
      </c>
      <c r="AZ4" s="9">
        <f>IFERROR(('Yosys+Odin-II'!AZ4/'Odin-II'!AZ4), "NAN")</f>
        <v>0.97435897435897434</v>
      </c>
      <c r="BA4" s="9">
        <f>IFERROR(('Yosys+Odin-II'!BA4/'Odin-II'!BA4), "NAN")</f>
        <v>0.79937767617388777</v>
      </c>
      <c r="BB4" s="9">
        <f>IFERROR(('Yosys+Odin-II'!BB4/'Odin-II'!BB4), "NAN")</f>
        <v>0.81395348837209303</v>
      </c>
      <c r="BC4" s="9">
        <f>IFERROR(('Yosys+Odin-II'!BC4/'Odin-II'!BC4), "NAN")</f>
        <v>0.83780346564555541</v>
      </c>
      <c r="BD4" s="9">
        <f>IFERROR(('Yosys+Odin-II'!BD4/'Odin-II'!BD4), "NAN")</f>
        <v>0.80168810451709305</v>
      </c>
      <c r="BE4" s="9">
        <f>IFERROR(('Yosys+Odin-II'!BE4/'Odin-II'!BE4), "NAN")</f>
        <v>0.82117612081571234</v>
      </c>
      <c r="BF4" s="9">
        <f>IFERROR(('Yosys+Odin-II'!BF4/'Odin-II'!BF4), "NAN")</f>
        <v>0.97726870618578987</v>
      </c>
      <c r="BG4" s="9">
        <f>IFERROR(('Yosys+Odin-II'!BG4/'Odin-II'!BG4), "NAN")</f>
        <v>0.75149342891278381</v>
      </c>
      <c r="BH4" s="9">
        <f>IFERROR(('Yosys+Odin-II'!BH4/'Odin-II'!BH4), "NAN")</f>
        <v>0.83116223368294984</v>
      </c>
      <c r="BI4" s="9">
        <f>IFERROR(('Yosys+Odin-II'!BI4/'Odin-II'!BI4), "NAN")</f>
        <v>0.83116994459587057</v>
      </c>
      <c r="BJ4" s="9">
        <f>IFERROR(('Yosys+Odin-II'!BJ4/'Odin-II'!BJ4), "NAN")</f>
        <v>0.82732866880150979</v>
      </c>
      <c r="BK4" s="9">
        <f>IFERROR(('Yosys+Odin-II'!BK4/'Odin-II'!BK4), "NAN")</f>
        <v>1.1176470588235294</v>
      </c>
      <c r="BL4" s="9">
        <f>IFERROR(('Yosys+Odin-II'!BL4/'Odin-II'!BL4), "NAN")</f>
        <v>0.97623318385650226</v>
      </c>
      <c r="BM4" s="9">
        <f>IFERROR(('Yosys+Odin-II'!BM4/'Odin-II'!BM4), "NAN")</f>
        <v>1.1289562818240955</v>
      </c>
      <c r="BN4" s="9">
        <f>IFERROR(('Yosys+Odin-II'!BN4/'Odin-II'!BN4), "NAN")</f>
        <v>1.1163493671012066</v>
      </c>
      <c r="BO4" s="9">
        <f>IFERROR(('Yosys+Odin-II'!BO4/'Odin-II'!BO4), "NAN")</f>
        <v>1.1233269653647922</v>
      </c>
      <c r="BP4" s="9">
        <f>IFERROR(('Yosys+Odin-II'!BP4/'Odin-II'!BP4), "NAN")</f>
        <v>0.94095000388882211</v>
      </c>
      <c r="BQ4" s="9">
        <f>IFERROR(('Yosys+Odin-II'!BQ4/'Odin-II'!BQ4), "NAN")</f>
        <v>0.94095000388882211</v>
      </c>
      <c r="BR4" s="9">
        <f>IFERROR(('Yosys+Odin-II'!BR4/'Odin-II'!BR4), "NAN")</f>
        <v>0.82745069581284236</v>
      </c>
      <c r="BS4" s="9">
        <f>IFERROR(('Yosys+Odin-II'!BS4/'Odin-II'!BS4), "NAN")</f>
        <v>0.94095000388882211</v>
      </c>
      <c r="BT4" s="9" t="str">
        <f>IFERROR(('Yosys+Odin-II'!BT4/'Odin-II'!BT4), "NAN")</f>
        <v>NAN</v>
      </c>
      <c r="BU4" s="9" t="str">
        <f>IFERROR(('Yosys+Odin-II'!BU4/'Odin-II'!BU4), "NAN")</f>
        <v>NAN</v>
      </c>
      <c r="BV4" s="9">
        <f>IFERROR(('Yosys+Odin-II'!BV4/'Odin-II'!BV4), "NAN")</f>
        <v>0.81123134270237107</v>
      </c>
      <c r="BW4" s="9">
        <f>IFERROR(('Yosys+Odin-II'!BW4/'Odin-II'!BW4), "NAN")</f>
        <v>0.96543194156303958</v>
      </c>
      <c r="BX4" s="9">
        <f>IFERROR(('Yosys+Odin-II'!BX4/'Odin-II'!BX4), "NAN")</f>
        <v>0.77181208053691275</v>
      </c>
      <c r="BY4" s="9">
        <f>IFERROR(('Yosys+Odin-II'!BY4/'Odin-II'!BY4), "NAN")</f>
        <v>0.84615384615384615</v>
      </c>
      <c r="BZ4" s="9">
        <f>IFERROR(('Yosys+Odin-II'!BZ4/'Odin-II'!BZ4), "NAN")</f>
        <v>0.77438820195775371</v>
      </c>
      <c r="CA4" s="9">
        <f>IFERROR(('Yosys+Odin-II'!CA4/'Odin-II'!CA4), "NAN")</f>
        <v>0.76817565141055821</v>
      </c>
      <c r="CB4" s="9" t="s">
        <v>159</v>
      </c>
    </row>
    <row r="5" spans="1:16384" x14ac:dyDescent="0.2">
      <c r="A5" s="9" t="s">
        <v>160</v>
      </c>
      <c r="B5" s="9" t="str">
        <f>Table1[[#This Row],[  circuit]]</f>
        <v xml:space="preserve">  ex3PM16_fir_61</v>
      </c>
      <c r="C5" s="9" t="s">
        <v>161</v>
      </c>
      <c r="D5" s="9">
        <f>IFERROR(('Yosys+Odin-II'!D5/'Odin-II'!D5), "NAN")</f>
        <v>0.80718854706061538</v>
      </c>
      <c r="E5" s="9" t="str">
        <f>IFERROR(('Yosys+Odin-II'!E5/'Odin-II'!E5), "NAN")</f>
        <v>NAN</v>
      </c>
      <c r="F5" s="9">
        <f>IFERROR(('Yosys+Odin-II'!F5/'Odin-II'!F5), "NAN")</f>
        <v>3.3529411764705879</v>
      </c>
      <c r="G5" s="9">
        <f>IFERROR(('Yosys+Odin-II'!G5/'Odin-II'!G5), "NAN")</f>
        <v>1.2809952809952809</v>
      </c>
      <c r="H5" s="9">
        <f>IFERROR(('Yosys+Odin-II'!H5/'Odin-II'!H5), "NAN")</f>
        <v>1</v>
      </c>
      <c r="I5" s="9">
        <f>IFERROR(('Yosys+Odin-II'!I5/'Odin-II'!I5), "NAN")</f>
        <v>0.66666666666666663</v>
      </c>
      <c r="J5" s="9">
        <f>IFERROR(('Yosys+Odin-II'!J5/'Odin-II'!J5), "NAN")</f>
        <v>1</v>
      </c>
      <c r="K5" s="9">
        <f>IFERROR(('Yosys+Odin-II'!K5/'Odin-II'!K5), "NAN")</f>
        <v>1</v>
      </c>
      <c r="L5" s="9">
        <f>IFERROR(('Yosys+Odin-II'!L5/'Odin-II'!L5), "NAN")</f>
        <v>0.9131281359994009</v>
      </c>
      <c r="M5" s="9">
        <f>IFERROR(('Yosys+Odin-II'!M5/'Odin-II'!M5), "NAN")</f>
        <v>1</v>
      </c>
      <c r="N5" s="9">
        <f>IFERROR(('Yosys+Odin-II'!N5/'Odin-II'!N5), "NAN")</f>
        <v>1</v>
      </c>
      <c r="O5" s="9">
        <f>IFERROR(('Yosys+Odin-II'!O5/'Odin-II'!O5), "NAN")</f>
        <v>0.8137472283813747</v>
      </c>
      <c r="P5" s="9">
        <f>IFERROR(('Yosys+Odin-II'!P5/'Odin-II'!P5), "NAN")</f>
        <v>1</v>
      </c>
      <c r="Q5" s="9" t="str">
        <f>IFERROR(('Yosys+Odin-II'!Q5/'Odin-II'!Q5), "NAN")</f>
        <v>NAN</v>
      </c>
      <c r="R5" s="9" t="str">
        <f>IFERROR(('Yosys+Odin-II'!R5/'Odin-II'!R5), "NAN")</f>
        <v>NAN</v>
      </c>
      <c r="S5" s="9" t="str">
        <f>IFERROR(('Yosys+Odin-II'!S5/'Odin-II'!S5), "NAN")</f>
        <v>NAN</v>
      </c>
      <c r="T5" s="9" t="str">
        <f>IFERROR(('Yosys+Odin-II'!T5/'Odin-II'!T5), "NAN")</f>
        <v>NAN</v>
      </c>
      <c r="U5" s="9" t="str">
        <f>IFERROR(('Yosys+Odin-II'!U5/'Odin-II'!U5), "NAN")</f>
        <v>NAN</v>
      </c>
      <c r="V5" s="9" t="str">
        <f>IFERROR(('Yosys+Odin-II'!V5/'Odin-II'!V5), "NAN")</f>
        <v>NAN</v>
      </c>
      <c r="W5" s="9" t="str">
        <f>IFERROR(('Yosys+Odin-II'!W5/'Odin-II'!W5), "NAN")</f>
        <v>NAN</v>
      </c>
      <c r="X5" s="9" t="str">
        <f>IFERROR(('Yosys+Odin-II'!X5/'Odin-II'!X5), "NAN")</f>
        <v>NAN</v>
      </c>
      <c r="Y5" s="9" t="str">
        <f>IFERROR(('Yosys+Odin-II'!Y5/'Odin-II'!Y5), "NAN")</f>
        <v>NAN</v>
      </c>
      <c r="Z5" s="9">
        <f>IFERROR(('Yosys+Odin-II'!Z5/'Odin-II'!Z5), "NAN")</f>
        <v>0.85226521584379922</v>
      </c>
      <c r="AA5" s="9">
        <f>IFERROR(('Yosys+Odin-II'!AA5/'Odin-II'!AA5), "NAN")</f>
        <v>1</v>
      </c>
      <c r="AB5" s="9">
        <f>IFERROR(('Yosys+Odin-II'!AB5/'Odin-II'!AB5), "NAN")</f>
        <v>1</v>
      </c>
      <c r="AC5" s="9">
        <f>IFERROR(('Yosys+Odin-II'!AC5/'Odin-II'!AC5), "NAN")</f>
        <v>0.86515363128491618</v>
      </c>
      <c r="AD5" s="9">
        <f>IFERROR(('Yosys+Odin-II'!AD5/'Odin-II'!AD5), "NAN")</f>
        <v>0.84133344701168045</v>
      </c>
      <c r="AE5" s="9">
        <f>IFERROR(('Yosys+Odin-II'!AE5/'Odin-II'!AE5), "NAN")</f>
        <v>1</v>
      </c>
      <c r="AF5" s="9">
        <f>IFERROR(('Yosys+Odin-II'!AF5/'Odin-II'!AF5), "NAN")</f>
        <v>0.86423109600679693</v>
      </c>
      <c r="AG5" s="9">
        <f>IFERROR(('Yosys+Odin-II'!AG5/'Odin-II'!AG5), "NAN")</f>
        <v>0.82961460446247459</v>
      </c>
      <c r="AH5" s="9">
        <f>IFERROR(('Yosys+Odin-II'!AH5/'Odin-II'!AH5), "NAN")</f>
        <v>0.92592592592592593</v>
      </c>
      <c r="AI5" s="9">
        <f>IFERROR(('Yosys+Odin-II'!AI5/'Odin-II'!AI5), "NAN")</f>
        <v>0.92592592592592593</v>
      </c>
      <c r="AJ5" s="9">
        <f>IFERROR(('Yosys+Odin-II'!AJ5/'Odin-II'!AJ5), "NAN")</f>
        <v>0.85733882030178321</v>
      </c>
      <c r="AK5" s="9" t="str">
        <f>IFERROR(('Yosys+Odin-II'!AK5/'Odin-II'!AK5), "NAN")</f>
        <v>NAN</v>
      </c>
      <c r="AL5" s="9" t="str">
        <f>IFERROR(('Yosys+Odin-II'!AL5/'Odin-II'!AL5), "NAN")</f>
        <v>NAN</v>
      </c>
      <c r="AM5" s="9">
        <f>IFERROR(('Yosys+Odin-II'!AM5/'Odin-II'!AM5), "NAN")</f>
        <v>0.81407035175879405</v>
      </c>
      <c r="AN5" s="9">
        <f>IFERROR(('Yosys+Odin-II'!AN5/'Odin-II'!AN5), "NAN")</f>
        <v>0.84744973429025361</v>
      </c>
      <c r="AO5" s="9">
        <f>IFERROR(('Yosys+Odin-II'!AO5/'Odin-II'!AO5), "NAN")</f>
        <v>0.75656324582338896</v>
      </c>
      <c r="AP5" s="9">
        <f>IFERROR(('Yosys+Odin-II'!AP5/'Odin-II'!AP5), "NAN")</f>
        <v>0.66666666666666674</v>
      </c>
      <c r="AQ5" s="9">
        <f>IFERROR(('Yosys+Odin-II'!AQ5/'Odin-II'!AQ5), "NAN")</f>
        <v>0.8753290923060677</v>
      </c>
      <c r="AR5" s="9">
        <f>IFERROR(('Yosys+Odin-II'!AR5/'Odin-II'!AR5), "NAN")</f>
        <v>0.83340583211577457</v>
      </c>
      <c r="AS5" s="9">
        <f>IFERROR(('Yosys+Odin-II'!AS5/'Odin-II'!AS5), "NAN")</f>
        <v>0.8753290923060677</v>
      </c>
      <c r="AT5" s="9">
        <f>IFERROR(('Yosys+Odin-II'!AT5/'Odin-II'!AT5), "NAN")</f>
        <v>0.8753290923060677</v>
      </c>
      <c r="AU5" s="9">
        <f>IFERROR(('Yosys+Odin-II'!AU5/'Odin-II'!AU5), "NAN")</f>
        <v>0.72592592592592586</v>
      </c>
      <c r="AV5" s="9">
        <f>IFERROR(('Yosys+Odin-II'!AV5/'Odin-II'!AV5), "NAN")</f>
        <v>0.73215709935507522</v>
      </c>
      <c r="AW5" s="9">
        <f>IFERROR(('Yosys+Odin-II'!AW5/'Odin-II'!AW5), "NAN")</f>
        <v>0.73822576674147278</v>
      </c>
      <c r="AX5" s="9">
        <f>IFERROR(('Yosys+Odin-II'!AX5/'Odin-II'!AX5), "NAN")</f>
        <v>0.72087824292234737</v>
      </c>
      <c r="AY5" s="9">
        <f>IFERROR(('Yosys+Odin-II'!AY5/'Odin-II'!AY5), "NAN")</f>
        <v>0.72313166327590872</v>
      </c>
      <c r="AZ5" s="9">
        <f>IFERROR(('Yosys+Odin-II'!AZ5/'Odin-II'!AZ5), "NAN")</f>
        <v>1.0857142857142856</v>
      </c>
      <c r="BA5" s="9">
        <f>IFERROR(('Yosys+Odin-II'!BA5/'Odin-II'!BA5), "NAN")</f>
        <v>0.84953778641056077</v>
      </c>
      <c r="BB5" s="9">
        <f>IFERROR(('Yosys+Odin-II'!BB5/'Odin-II'!BB5), "NAN")</f>
        <v>0.6875</v>
      </c>
      <c r="BC5" s="9">
        <f>IFERROR(('Yosys+Odin-II'!BC5/'Odin-II'!BC5), "NAN")</f>
        <v>0.81276110706852778</v>
      </c>
      <c r="BD5" s="9">
        <f>IFERROR(('Yosys+Odin-II'!BD5/'Odin-II'!BD5), "NAN")</f>
        <v>0.81374710979091758</v>
      </c>
      <c r="BE5" s="9">
        <f>IFERROR(('Yosys+Odin-II'!BE5/'Odin-II'!BE5), "NAN")</f>
        <v>0.89114858057251234</v>
      </c>
      <c r="BF5" s="9">
        <f>IFERROR(('Yosys+Odin-II'!BF5/'Odin-II'!BF5), "NAN")</f>
        <v>1.039435481780397</v>
      </c>
      <c r="BG5" s="9">
        <f>IFERROR(('Yosys+Odin-II'!BG5/'Odin-II'!BG5), "NAN")</f>
        <v>0.78695932859909612</v>
      </c>
      <c r="BH5" s="9">
        <f>IFERROR(('Yosys+Odin-II'!BH5/'Odin-II'!BH5), "NAN")</f>
        <v>0.72959129910534604</v>
      </c>
      <c r="BI5" s="9">
        <f>IFERROR(('Yosys+Odin-II'!BI5/'Odin-II'!BI5), "NAN")</f>
        <v>0.73031625753622065</v>
      </c>
      <c r="BJ5" s="9">
        <f>IFERROR(('Yosys+Odin-II'!BJ5/'Odin-II'!BJ5), "NAN")</f>
        <v>0.90202514398959555</v>
      </c>
      <c r="BK5" s="9">
        <f>IFERROR(('Yosys+Odin-II'!BK5/'Odin-II'!BK5), "NAN")</f>
        <v>1.125</v>
      </c>
      <c r="BL5" s="9">
        <f>IFERROR(('Yosys+Odin-II'!BL5/'Odin-II'!BL5), "NAN")</f>
        <v>1.0237089449783503</v>
      </c>
      <c r="BM5" s="9">
        <f>IFERROR(('Yosys+Odin-II'!BM5/'Odin-II'!BM5), "NAN")</f>
        <v>1.1317057878443513</v>
      </c>
      <c r="BN5" s="9">
        <f>IFERROR(('Yosys+Odin-II'!BN5/'Odin-II'!BN5), "NAN")</f>
        <v>1.1507987310672025</v>
      </c>
      <c r="BO5" s="9">
        <f>IFERROR(('Yosys+Odin-II'!BO5/'Odin-II'!BO5), "NAN")</f>
        <v>1.152246260586081</v>
      </c>
      <c r="BP5" s="9">
        <f>IFERROR(('Yosys+Odin-II'!BP5/'Odin-II'!BP5), "NAN")</f>
        <v>0.80499768979305419</v>
      </c>
      <c r="BQ5" s="9">
        <f>IFERROR(('Yosys+Odin-II'!BQ5/'Odin-II'!BQ5), "NAN")</f>
        <v>0.80499768979305419</v>
      </c>
      <c r="BR5" s="9">
        <f>IFERROR(('Yosys+Odin-II'!BR5/'Odin-II'!BR5), "NAN")</f>
        <v>0.83369792390148312</v>
      </c>
      <c r="BS5" s="9">
        <f>IFERROR(('Yosys+Odin-II'!BS5/'Odin-II'!BS5), "NAN")</f>
        <v>0.80499768979305419</v>
      </c>
      <c r="BT5" s="9" t="str">
        <f>IFERROR(('Yosys+Odin-II'!BT5/'Odin-II'!BT5), "NAN")</f>
        <v>NAN</v>
      </c>
      <c r="BU5" s="9" t="str">
        <f>IFERROR(('Yosys+Odin-II'!BU5/'Odin-II'!BU5), "NAN")</f>
        <v>NAN</v>
      </c>
      <c r="BV5" s="9">
        <f>IFERROR(('Yosys+Odin-II'!BV5/'Odin-II'!BV5), "NAN")</f>
        <v>0.88689366496107624</v>
      </c>
      <c r="BW5" s="9">
        <f>IFERROR(('Yosys+Odin-II'!BW5/'Odin-II'!BW5), "NAN")</f>
        <v>1.0344731606238982</v>
      </c>
      <c r="BX5" s="9">
        <f>IFERROR(('Yosys+Odin-II'!BX5/'Odin-II'!BX5), "NAN")</f>
        <v>0.78378378378378377</v>
      </c>
      <c r="BY5" s="9">
        <f>IFERROR(('Yosys+Odin-II'!BY5/'Odin-II'!BY5), "NAN")</f>
        <v>0.90769230769230758</v>
      </c>
      <c r="BZ5" s="9">
        <f>IFERROR(('Yosys+Odin-II'!BZ5/'Odin-II'!BZ5), "NAN")</f>
        <v>0.81116849168488037</v>
      </c>
      <c r="CA5" s="9">
        <f>IFERROR(('Yosys+Odin-II'!CA5/'Odin-II'!CA5), "NAN")</f>
        <v>0.80417673155559766</v>
      </c>
      <c r="CB5" s="9" t="s">
        <v>159</v>
      </c>
    </row>
    <row r="6" spans="1:16384" x14ac:dyDescent="0.2">
      <c r="A6" s="9" t="s">
        <v>160</v>
      </c>
      <c r="B6" s="9" t="str">
        <f>Table1[[#This Row],[  circuit]]</f>
        <v xml:space="preserve">  ex1LS16_fir_41</v>
      </c>
      <c r="C6" s="9" t="s">
        <v>161</v>
      </c>
      <c r="D6" s="9">
        <f>IFERROR(('Yosys+Odin-II'!D6/'Odin-II'!D6), "NAN")</f>
        <v>0.84670724958494747</v>
      </c>
      <c r="E6" s="9" t="str">
        <f>IFERROR(('Yosys+Odin-II'!E6/'Odin-II'!E6), "NAN")</f>
        <v>NAN</v>
      </c>
      <c r="F6" s="9">
        <f>IFERROR(('Yosys+Odin-II'!F6/'Odin-II'!F6), "NAN")</f>
        <v>3.6363636363636367</v>
      </c>
      <c r="G6" s="9">
        <f>IFERROR(('Yosys+Odin-II'!G6/'Odin-II'!G6), "NAN")</f>
        <v>1.2698537682789652</v>
      </c>
      <c r="H6" s="9">
        <f>IFERROR(('Yosys+Odin-II'!H6/'Odin-II'!H6), "NAN")</f>
        <v>1</v>
      </c>
      <c r="I6" s="9">
        <f>IFERROR(('Yosys+Odin-II'!I6/'Odin-II'!I6), "NAN")</f>
        <v>0.69565217391304346</v>
      </c>
      <c r="J6" s="9">
        <f>IFERROR(('Yosys+Odin-II'!J6/'Odin-II'!J6), "NAN")</f>
        <v>1</v>
      </c>
      <c r="K6" s="9">
        <f>IFERROR(('Yosys+Odin-II'!K6/'Odin-II'!K6), "NAN")</f>
        <v>1</v>
      </c>
      <c r="L6" s="9">
        <f>IFERROR(('Yosys+Odin-II'!L6/'Odin-II'!L6), "NAN")</f>
        <v>0.94595300261096604</v>
      </c>
      <c r="M6" s="9">
        <f>IFERROR(('Yosys+Odin-II'!M6/'Odin-II'!M6), "NAN")</f>
        <v>1</v>
      </c>
      <c r="N6" s="9">
        <f>IFERROR(('Yosys+Odin-II'!N6/'Odin-II'!N6), "NAN")</f>
        <v>1</v>
      </c>
      <c r="O6" s="9">
        <f>IFERROR(('Yosys+Odin-II'!O6/'Odin-II'!O6), "NAN")</f>
        <v>0.79797979797979801</v>
      </c>
      <c r="P6" s="9">
        <f>IFERROR(('Yosys+Odin-II'!P6/'Odin-II'!P6), "NAN")</f>
        <v>1</v>
      </c>
      <c r="Q6" s="9" t="str">
        <f>IFERROR(('Yosys+Odin-II'!Q6/'Odin-II'!Q6), "NAN")</f>
        <v>NAN</v>
      </c>
      <c r="R6" s="9" t="str">
        <f>IFERROR(('Yosys+Odin-II'!R6/'Odin-II'!R6), "NAN")</f>
        <v>NAN</v>
      </c>
      <c r="S6" s="9" t="str">
        <f>IFERROR(('Yosys+Odin-II'!S6/'Odin-II'!S6), "NAN")</f>
        <v>NAN</v>
      </c>
      <c r="T6" s="9" t="str">
        <f>IFERROR(('Yosys+Odin-II'!T6/'Odin-II'!T6), "NAN")</f>
        <v>NAN</v>
      </c>
      <c r="U6" s="9" t="str">
        <f>IFERROR(('Yosys+Odin-II'!U6/'Odin-II'!U6), "NAN")</f>
        <v>NAN</v>
      </c>
      <c r="V6" s="9" t="str">
        <f>IFERROR(('Yosys+Odin-II'!V6/'Odin-II'!V6), "NAN")</f>
        <v>NAN</v>
      </c>
      <c r="W6" s="9" t="str">
        <f>IFERROR(('Yosys+Odin-II'!W6/'Odin-II'!W6), "NAN")</f>
        <v>NAN</v>
      </c>
      <c r="X6" s="9" t="str">
        <f>IFERROR(('Yosys+Odin-II'!X6/'Odin-II'!X6), "NAN")</f>
        <v>NAN</v>
      </c>
      <c r="Y6" s="9" t="str">
        <f>IFERROR(('Yosys+Odin-II'!Y6/'Odin-II'!Y6), "NAN")</f>
        <v>NAN</v>
      </c>
      <c r="Z6" s="9">
        <f>IFERROR(('Yosys+Odin-II'!Z6/'Odin-II'!Z6), "NAN")</f>
        <v>0.88568906543087278</v>
      </c>
      <c r="AA6" s="9">
        <f>IFERROR(('Yosys+Odin-II'!AA6/'Odin-II'!AA6), "NAN")</f>
        <v>1</v>
      </c>
      <c r="AB6" s="9">
        <f>IFERROR(('Yosys+Odin-II'!AB6/'Odin-II'!AB6), "NAN")</f>
        <v>1</v>
      </c>
      <c r="AC6" s="9">
        <f>IFERROR(('Yosys+Odin-II'!AC6/'Odin-II'!AC6), "NAN")</f>
        <v>0.86696484293738296</v>
      </c>
      <c r="AD6" s="9">
        <f>IFERROR(('Yosys+Odin-II'!AD6/'Odin-II'!AD6), "NAN")</f>
        <v>0.84911204803883988</v>
      </c>
      <c r="AE6" s="9">
        <f>IFERROR(('Yosys+Odin-II'!AE6/'Odin-II'!AE6), "NAN")</f>
        <v>1</v>
      </c>
      <c r="AF6" s="9">
        <f>IFERROR(('Yosys+Odin-II'!AF6/'Odin-II'!AF6), "NAN")</f>
        <v>0.87073971219389046</v>
      </c>
      <c r="AG6" s="9">
        <f>IFERROR(('Yosys+Odin-II'!AG6/'Odin-II'!AG6), "NAN")</f>
        <v>0.82300884955752207</v>
      </c>
      <c r="AH6" s="9">
        <f>IFERROR(('Yosys+Odin-II'!AH6/'Odin-II'!AH6), "NAN")</f>
        <v>0.95454545454545459</v>
      </c>
      <c r="AI6" s="9">
        <f>IFERROR(('Yosys+Odin-II'!AI6/'Odin-II'!AI6), "NAN")</f>
        <v>0.95454545454545459</v>
      </c>
      <c r="AJ6" s="9">
        <f>IFERROR(('Yosys+Odin-II'!AJ6/'Odin-II'!AJ6), "NAN")</f>
        <v>0.91115702479338845</v>
      </c>
      <c r="AK6" s="9" t="str">
        <f>IFERROR(('Yosys+Odin-II'!AK6/'Odin-II'!AK6), "NAN")</f>
        <v>NAN</v>
      </c>
      <c r="AL6" s="9" t="str">
        <f>IFERROR(('Yosys+Odin-II'!AL6/'Odin-II'!AL6), "NAN")</f>
        <v>NAN</v>
      </c>
      <c r="AM6" s="9">
        <f>IFERROR(('Yosys+Odin-II'!AM6/'Odin-II'!AM6), "NAN")</f>
        <v>0.83450704225352124</v>
      </c>
      <c r="AN6" s="9">
        <f>IFERROR(('Yosys+Odin-II'!AN6/'Odin-II'!AN6), "NAN")</f>
        <v>0.80703596744552375</v>
      </c>
      <c r="AO6" s="9">
        <f>IFERROR(('Yosys+Odin-II'!AO6/'Odin-II'!AO6), "NAN")</f>
        <v>0.69260700389105068</v>
      </c>
      <c r="AP6" s="9">
        <f>IFERROR(('Yosys+Odin-II'!AP6/'Odin-II'!AP6), "NAN")</f>
        <v>0.5</v>
      </c>
      <c r="AQ6" s="9">
        <f>IFERROR(('Yosys+Odin-II'!AQ6/'Odin-II'!AQ6), "NAN")</f>
        <v>0.97426061912621675</v>
      </c>
      <c r="AR6" s="9">
        <f>IFERROR(('Yosys+Odin-II'!AR6/'Odin-II'!AR6), "NAN")</f>
        <v>0.85676186283018962</v>
      </c>
      <c r="AS6" s="9">
        <f>IFERROR(('Yosys+Odin-II'!AS6/'Odin-II'!AS6), "NAN")</f>
        <v>0.97426061912621675</v>
      </c>
      <c r="AT6" s="9">
        <f>IFERROR(('Yosys+Odin-II'!AT6/'Odin-II'!AT6), "NAN")</f>
        <v>0.97426061912621675</v>
      </c>
      <c r="AU6" s="9">
        <f>IFERROR(('Yosys+Odin-II'!AU6/'Odin-II'!AU6), "NAN")</f>
        <v>0.78571428571428581</v>
      </c>
      <c r="AV6" s="9">
        <f>IFERROR(('Yosys+Odin-II'!AV6/'Odin-II'!AV6), "NAN")</f>
        <v>0.76357981282368093</v>
      </c>
      <c r="AW6" s="9">
        <f>IFERROR(('Yosys+Odin-II'!AW6/'Odin-II'!AW6), "NAN")</f>
        <v>0.75478501343843829</v>
      </c>
      <c r="AX6" s="9">
        <f>IFERROR(('Yosys+Odin-II'!AX6/'Odin-II'!AX6), "NAN")</f>
        <v>0.71390876575490181</v>
      </c>
      <c r="AY6" s="9">
        <f>IFERROR(('Yosys+Odin-II'!AY6/'Odin-II'!AY6), "NAN")</f>
        <v>0.70989951643701088</v>
      </c>
      <c r="AZ6" s="9">
        <f>IFERROR(('Yosys+Odin-II'!AZ6/'Odin-II'!AZ6), "NAN")</f>
        <v>1</v>
      </c>
      <c r="BA6" s="9">
        <f>IFERROR(('Yosys+Odin-II'!BA6/'Odin-II'!BA6), "NAN")</f>
        <v>0.85261341780744426</v>
      </c>
      <c r="BB6" s="9">
        <f>IFERROR(('Yosys+Odin-II'!BB6/'Odin-II'!BB6), "NAN")</f>
        <v>0.79487179487179482</v>
      </c>
      <c r="BC6" s="9">
        <f>IFERROR(('Yosys+Odin-II'!BC6/'Odin-II'!BC6), "NAN")</f>
        <v>0.89527617497067058</v>
      </c>
      <c r="BD6" s="9">
        <f>IFERROR(('Yosys+Odin-II'!BD6/'Odin-II'!BD6), "NAN")</f>
        <v>0.79798206978415021</v>
      </c>
      <c r="BE6" s="9">
        <f>IFERROR(('Yosys+Odin-II'!BE6/'Odin-II'!BE6), "NAN")</f>
        <v>0.89959389302378623</v>
      </c>
      <c r="BF6" s="9">
        <f>IFERROR(('Yosys+Odin-II'!BF6/'Odin-II'!BF6), "NAN")</f>
        <v>0.98730905381892364</v>
      </c>
      <c r="BG6" s="9">
        <f>IFERROR(('Yosys+Odin-II'!BG6/'Odin-II'!BG6), "NAN")</f>
        <v>0.87593423019431993</v>
      </c>
      <c r="BH6" s="9">
        <f>IFERROR(('Yosys+Odin-II'!BH6/'Odin-II'!BH6), "NAN")</f>
        <v>0.81835162186684818</v>
      </c>
      <c r="BI6" s="9">
        <f>IFERROR(('Yosys+Odin-II'!BI6/'Odin-II'!BI6), "NAN")</f>
        <v>0.81568526906532202</v>
      </c>
      <c r="BJ6" s="9">
        <f>IFERROR(('Yosys+Odin-II'!BJ6/'Odin-II'!BJ6), "NAN")</f>
        <v>0.88024840114931879</v>
      </c>
      <c r="BK6" s="9">
        <f>IFERROR(('Yosys+Odin-II'!BK6/'Odin-II'!BK6), "NAN")</f>
        <v>1.25</v>
      </c>
      <c r="BL6" s="9">
        <f>IFERROR(('Yosys+Odin-II'!BL6/'Odin-II'!BL6), "NAN")</f>
        <v>1.029103686024927</v>
      </c>
      <c r="BM6" s="9">
        <f>IFERROR(('Yosys+Odin-II'!BM6/'Odin-II'!BM6), "NAN")</f>
        <v>1.1674891885016536</v>
      </c>
      <c r="BN6" s="9">
        <f>IFERROR(('Yosys+Odin-II'!BN6/'Odin-II'!BN6), "NAN")</f>
        <v>1.116104232067743</v>
      </c>
      <c r="BO6" s="9">
        <f>IFERROR(('Yosys+Odin-II'!BO6/'Odin-II'!BO6), "NAN")</f>
        <v>1.1049671161109278</v>
      </c>
      <c r="BP6" s="9">
        <f>IFERROR(('Yosys+Odin-II'!BP6/'Odin-II'!BP6), "NAN")</f>
        <v>0.76259871393585399</v>
      </c>
      <c r="BQ6" s="9">
        <f>IFERROR(('Yosys+Odin-II'!BQ6/'Odin-II'!BQ6), "NAN")</f>
        <v>0.76259871393585399</v>
      </c>
      <c r="BR6" s="9">
        <f>IFERROR(('Yosys+Odin-II'!BR6/'Odin-II'!BR6), "NAN")</f>
        <v>0.83059655616044203</v>
      </c>
      <c r="BS6" s="9">
        <f>IFERROR(('Yosys+Odin-II'!BS6/'Odin-II'!BS6), "NAN")</f>
        <v>0.76259871393585399</v>
      </c>
      <c r="BT6" s="9" t="str">
        <f>IFERROR(('Yosys+Odin-II'!BT6/'Odin-II'!BT6), "NAN")</f>
        <v>NAN</v>
      </c>
      <c r="BU6" s="9" t="str">
        <f>IFERROR(('Yosys+Odin-II'!BU6/'Odin-II'!BU6), "NAN")</f>
        <v>NAN</v>
      </c>
      <c r="BV6" s="9">
        <f>IFERROR(('Yosys+Odin-II'!BV6/'Odin-II'!BV6), "NAN")</f>
        <v>0.9001277767636765</v>
      </c>
      <c r="BW6" s="9">
        <f>IFERROR(('Yosys+Odin-II'!BW6/'Odin-II'!BW6), "NAN")</f>
        <v>0.98789435069699194</v>
      </c>
      <c r="BX6" s="9">
        <f>IFERROR(('Yosys+Odin-II'!BX6/'Odin-II'!BX6), "NAN")</f>
        <v>0.77272727272727282</v>
      </c>
      <c r="BY6" s="9">
        <f>IFERROR(('Yosys+Odin-II'!BY6/'Odin-II'!BY6), "NAN")</f>
        <v>0.91111111111111098</v>
      </c>
      <c r="BZ6" s="9">
        <f>IFERROR(('Yosys+Odin-II'!BZ6/'Odin-II'!BZ6), "NAN")</f>
        <v>0.84332279498004503</v>
      </c>
      <c r="CA6" s="9">
        <f>IFERROR(('Yosys+Odin-II'!CA6/'Odin-II'!CA6), "NAN")</f>
        <v>0.83629421245769808</v>
      </c>
      <c r="CB6" s="9" t="s">
        <v>159</v>
      </c>
    </row>
    <row r="7" spans="1:16384" x14ac:dyDescent="0.2">
      <c r="A7" s="9" t="s">
        <v>160</v>
      </c>
      <c r="B7" s="9" t="str">
        <f>Table1[[#This Row],[  circuit]]</f>
        <v xml:space="preserve">  ex2BT16_fir_71</v>
      </c>
      <c r="C7" s="9" t="s">
        <v>161</v>
      </c>
      <c r="D7" s="9">
        <f>IFERROR(('Yosys+Odin-II'!D7/'Odin-II'!D7), "NAN")</f>
        <v>0.79999999999999993</v>
      </c>
      <c r="E7" s="9" t="str">
        <f>IFERROR(('Yosys+Odin-II'!E7/'Odin-II'!E7), "NAN")</f>
        <v>NAN</v>
      </c>
      <c r="F7" s="9">
        <f>IFERROR(('Yosys+Odin-II'!F7/'Odin-II'!F7), "NAN")</f>
        <v>8.8928571428571423</v>
      </c>
      <c r="G7" s="9">
        <f>IFERROR(('Yosys+Odin-II'!G7/'Odin-II'!G7), "NAN")</f>
        <v>1.2303024273776364</v>
      </c>
      <c r="H7" s="9">
        <f>IFERROR(('Yosys+Odin-II'!H7/'Odin-II'!H7), "NAN")</f>
        <v>1</v>
      </c>
      <c r="I7" s="9">
        <f>IFERROR(('Yosys+Odin-II'!I7/'Odin-II'!I7), "NAN")</f>
        <v>0.5714285714285714</v>
      </c>
      <c r="J7" s="9">
        <f>IFERROR(('Yosys+Odin-II'!J7/'Odin-II'!J7), "NAN")</f>
        <v>1</v>
      </c>
      <c r="K7" s="9">
        <f>IFERROR(('Yosys+Odin-II'!K7/'Odin-II'!K7), "NAN")</f>
        <v>1</v>
      </c>
      <c r="L7" s="9">
        <f>IFERROR(('Yosys+Odin-II'!L7/'Odin-II'!L7), "NAN")</f>
        <v>0.90880053795074389</v>
      </c>
      <c r="M7" s="9">
        <f>IFERROR(('Yosys+Odin-II'!M7/'Odin-II'!M7), "NAN")</f>
        <v>1</v>
      </c>
      <c r="N7" s="9">
        <f>IFERROR(('Yosys+Odin-II'!N7/'Odin-II'!N7), "NAN")</f>
        <v>1</v>
      </c>
      <c r="O7" s="9">
        <f>IFERROR(('Yosys+Odin-II'!O7/'Odin-II'!O7), "NAN")</f>
        <v>0.76363636363636367</v>
      </c>
      <c r="P7" s="9">
        <f>IFERROR(('Yosys+Odin-II'!P7/'Odin-II'!P7), "NAN")</f>
        <v>1</v>
      </c>
      <c r="Q7" s="9" t="str">
        <f>IFERROR(('Yosys+Odin-II'!Q7/'Odin-II'!Q7), "NAN")</f>
        <v>NAN</v>
      </c>
      <c r="R7" s="9" t="str">
        <f>IFERROR(('Yosys+Odin-II'!R7/'Odin-II'!R7), "NAN")</f>
        <v>NAN</v>
      </c>
      <c r="S7" s="9" t="str">
        <f>IFERROR(('Yosys+Odin-II'!S7/'Odin-II'!S7), "NAN")</f>
        <v>NAN</v>
      </c>
      <c r="T7" s="9" t="str">
        <f>IFERROR(('Yosys+Odin-II'!T7/'Odin-II'!T7), "NAN")</f>
        <v>NAN</v>
      </c>
      <c r="U7" s="9" t="str">
        <f>IFERROR(('Yosys+Odin-II'!U7/'Odin-II'!U7), "NAN")</f>
        <v>NAN</v>
      </c>
      <c r="V7" s="9" t="str">
        <f>IFERROR(('Yosys+Odin-II'!V7/'Odin-II'!V7), "NAN")</f>
        <v>NAN</v>
      </c>
      <c r="W7" s="9" t="str">
        <f>IFERROR(('Yosys+Odin-II'!W7/'Odin-II'!W7), "NAN")</f>
        <v>NAN</v>
      </c>
      <c r="X7" s="9" t="str">
        <f>IFERROR(('Yosys+Odin-II'!X7/'Odin-II'!X7), "NAN")</f>
        <v>NAN</v>
      </c>
      <c r="Y7" s="9" t="str">
        <f>IFERROR(('Yosys+Odin-II'!Y7/'Odin-II'!Y7), "NAN")</f>
        <v>NAN</v>
      </c>
      <c r="Z7" s="9">
        <f>IFERROR(('Yosys+Odin-II'!Z7/'Odin-II'!Z7), "NAN")</f>
        <v>0.78672135349910277</v>
      </c>
      <c r="AA7" s="9">
        <f>IFERROR(('Yosys+Odin-II'!AA7/'Odin-II'!AA7), "NAN")</f>
        <v>1</v>
      </c>
      <c r="AB7" s="9">
        <f>IFERROR(('Yosys+Odin-II'!AB7/'Odin-II'!AB7), "NAN")</f>
        <v>1</v>
      </c>
      <c r="AC7" s="9">
        <f>IFERROR(('Yosys+Odin-II'!AC7/'Odin-II'!AC7), "NAN")</f>
        <v>0.69519145146927874</v>
      </c>
      <c r="AD7" s="9">
        <f>IFERROR(('Yosys+Odin-II'!AD7/'Odin-II'!AD7), "NAN")</f>
        <v>0.71795160382667422</v>
      </c>
      <c r="AE7" s="9">
        <f>IFERROR(('Yosys+Odin-II'!AE7/'Odin-II'!AE7), "NAN")</f>
        <v>1</v>
      </c>
      <c r="AF7" s="9">
        <f>IFERROR(('Yosys+Odin-II'!AF7/'Odin-II'!AF7), "NAN")</f>
        <v>0.57994304312449141</v>
      </c>
      <c r="AG7" s="9">
        <f>IFERROR(('Yosys+Odin-II'!AG7/'Odin-II'!AG7), "NAN")</f>
        <v>0.79032258064516125</v>
      </c>
      <c r="AH7" s="9">
        <f>IFERROR(('Yosys+Odin-II'!AH7/'Odin-II'!AH7), "NAN")</f>
        <v>0.91304347826086951</v>
      </c>
      <c r="AI7" s="9">
        <f>IFERROR(('Yosys+Odin-II'!AI7/'Odin-II'!AI7), "NAN")</f>
        <v>0.91304347826086951</v>
      </c>
      <c r="AJ7" s="9">
        <f>IFERROR(('Yosys+Odin-II'!AJ7/'Odin-II'!AJ7), "NAN")</f>
        <v>0.83364839319470696</v>
      </c>
      <c r="AK7" s="9" t="str">
        <f>IFERROR(('Yosys+Odin-II'!AK7/'Odin-II'!AK7), "NAN")</f>
        <v>NAN</v>
      </c>
      <c r="AL7" s="9" t="str">
        <f>IFERROR(('Yosys+Odin-II'!AL7/'Odin-II'!AL7), "NAN")</f>
        <v>NAN</v>
      </c>
      <c r="AM7" s="9">
        <f>IFERROR(('Yosys+Odin-II'!AM7/'Odin-II'!AM7), "NAN")</f>
        <v>0.57324840764331209</v>
      </c>
      <c r="AN7" s="9">
        <f>IFERROR(('Yosys+Odin-II'!AN7/'Odin-II'!AN7), "NAN")</f>
        <v>0.69456700984980169</v>
      </c>
      <c r="AO7" s="9">
        <f>IFERROR(('Yosys+Odin-II'!AO7/'Odin-II'!AO7), "NAN")</f>
        <v>0.60062893081761004</v>
      </c>
      <c r="AP7" s="9">
        <f>IFERROR(('Yosys+Odin-II'!AP7/'Odin-II'!AP7), "NAN")</f>
        <v>0.5</v>
      </c>
      <c r="AQ7" s="9">
        <f>IFERROR(('Yosys+Odin-II'!AQ7/'Odin-II'!AQ7), "NAN")</f>
        <v>0.86479627408874138</v>
      </c>
      <c r="AR7" s="9">
        <f>IFERROR(('Yosys+Odin-II'!AR7/'Odin-II'!AR7), "NAN")</f>
        <v>0.68633079391412555</v>
      </c>
      <c r="AS7" s="9">
        <f>IFERROR(('Yosys+Odin-II'!AS7/'Odin-II'!AS7), "NAN")</f>
        <v>0.86479627408874138</v>
      </c>
      <c r="AT7" s="9">
        <f>IFERROR(('Yosys+Odin-II'!AT7/'Odin-II'!AT7), "NAN")</f>
        <v>0.86479627408874138</v>
      </c>
      <c r="AU7" s="9">
        <f>IFERROR(('Yosys+Odin-II'!AU7/'Odin-II'!AU7), "NAN")</f>
        <v>0.69892473118279563</v>
      </c>
      <c r="AV7" s="9">
        <f>IFERROR(('Yosys+Odin-II'!AV7/'Odin-II'!AV7), "NAN")</f>
        <v>0.60576154718254804</v>
      </c>
      <c r="AW7" s="9">
        <f>IFERROR(('Yosys+Odin-II'!AW7/'Odin-II'!AW7), "NAN")</f>
        <v>0.57848716956457924</v>
      </c>
      <c r="AX7" s="9">
        <f>IFERROR(('Yosys+Odin-II'!AX7/'Odin-II'!AX7), "NAN")</f>
        <v>0.58531412350704293</v>
      </c>
      <c r="AY7" s="9">
        <f>IFERROR(('Yosys+Odin-II'!AY7/'Odin-II'!AY7), "NAN")</f>
        <v>0.57685985730888101</v>
      </c>
      <c r="AZ7" s="9">
        <f>IFERROR(('Yosys+Odin-II'!AZ7/'Odin-II'!AZ7), "NAN")</f>
        <v>0.91891891891891897</v>
      </c>
      <c r="BA7" s="9">
        <f>IFERROR(('Yosys+Odin-II'!BA7/'Odin-II'!BA7), "NAN")</f>
        <v>0.82923145268769438</v>
      </c>
      <c r="BB7" s="9">
        <f>IFERROR(('Yosys+Odin-II'!BB7/'Odin-II'!BB7), "NAN")</f>
        <v>1.4827586206896552</v>
      </c>
      <c r="BC7" s="9">
        <f>IFERROR(('Yosys+Odin-II'!BC7/'Odin-II'!BC7), "NAN")</f>
        <v>0.83094324528525498</v>
      </c>
      <c r="BD7" s="9">
        <f>IFERROR(('Yosys+Odin-II'!BD7/'Odin-II'!BD7), "NAN")</f>
        <v>0.76363789710430141</v>
      </c>
      <c r="BE7" s="9">
        <f>IFERROR(('Yosys+Odin-II'!BE7/'Odin-II'!BE7), "NAN")</f>
        <v>0.7674566610495811</v>
      </c>
      <c r="BF7" s="9">
        <f>IFERROR(('Yosys+Odin-II'!BF7/'Odin-II'!BF7), "NAN")</f>
        <v>0.92060117643571326</v>
      </c>
      <c r="BG7" s="9">
        <f>IFERROR(('Yosys+Odin-II'!BG7/'Odin-II'!BG7), "NAN")</f>
        <v>0.79536679536679544</v>
      </c>
      <c r="BH7" s="9">
        <f>IFERROR(('Yosys+Odin-II'!BH7/'Odin-II'!BH7), "NAN")</f>
        <v>0.74516108571233419</v>
      </c>
      <c r="BI7" s="9">
        <f>IFERROR(('Yosys+Odin-II'!BI7/'Odin-II'!BI7), "NAN")</f>
        <v>0.73705928995007997</v>
      </c>
      <c r="BJ7" s="9">
        <f>IFERROR(('Yosys+Odin-II'!BJ7/'Odin-II'!BJ7), "NAN")</f>
        <v>0.70934742113781413</v>
      </c>
      <c r="BK7" s="9">
        <f>IFERROR(('Yosys+Odin-II'!BK7/'Odin-II'!BK7), "NAN")</f>
        <v>1.2352941176470589</v>
      </c>
      <c r="BL7" s="9">
        <f>IFERROR(('Yosys+Odin-II'!BL7/'Odin-II'!BL7), "NAN")</f>
        <v>0.69971308222941209</v>
      </c>
      <c r="BM7" s="9">
        <f>IFERROR(('Yosys+Odin-II'!BM7/'Odin-II'!BM7), "NAN")</f>
        <v>0.9169453186467349</v>
      </c>
      <c r="BN7" s="9">
        <f>IFERROR(('Yosys+Odin-II'!BN7/'Odin-II'!BN7), "NAN")</f>
        <v>0.70318667414016345</v>
      </c>
      <c r="BO7" s="9">
        <f>IFERROR(('Yosys+Odin-II'!BO7/'Odin-II'!BO7), "NAN")</f>
        <v>0.73142390690998338</v>
      </c>
      <c r="BP7" s="9">
        <f>IFERROR(('Yosys+Odin-II'!BP7/'Odin-II'!BP7), "NAN")</f>
        <v>0.91748346653454249</v>
      </c>
      <c r="BQ7" s="9">
        <f>IFERROR(('Yosys+Odin-II'!BQ7/'Odin-II'!BQ7), "NAN")</f>
        <v>0.91748346653454249</v>
      </c>
      <c r="BR7" s="9">
        <f>IFERROR(('Yosys+Odin-II'!BR7/'Odin-II'!BR7), "NAN")</f>
        <v>0.67995440159169607</v>
      </c>
      <c r="BS7" s="9">
        <f>IFERROR(('Yosys+Odin-II'!BS7/'Odin-II'!BS7), "NAN")</f>
        <v>0.91748346653454249</v>
      </c>
      <c r="BT7" s="9" t="str">
        <f>IFERROR(('Yosys+Odin-II'!BT7/'Odin-II'!BT7), "NAN")</f>
        <v>NAN</v>
      </c>
      <c r="BU7" s="9" t="str">
        <f>IFERROR(('Yosys+Odin-II'!BU7/'Odin-II'!BU7), "NAN")</f>
        <v>NAN</v>
      </c>
      <c r="BV7" s="9">
        <f>IFERROR(('Yosys+Odin-II'!BV7/'Odin-II'!BV7), "NAN")</f>
        <v>0.75903172507065253</v>
      </c>
      <c r="BW7" s="9">
        <f>IFERROR(('Yosys+Odin-II'!BW7/'Odin-II'!BW7), "NAN")</f>
        <v>0.91049034827213837</v>
      </c>
      <c r="BX7" s="9">
        <f>IFERROR(('Yosys+Odin-II'!BX7/'Odin-II'!BX7), "NAN")</f>
        <v>0.69230769230769229</v>
      </c>
      <c r="BY7" s="9">
        <f>IFERROR(('Yosys+Odin-II'!BY7/'Odin-II'!BY7), "NAN")</f>
        <v>0.73584905660377353</v>
      </c>
      <c r="BZ7" s="9">
        <f>IFERROR(('Yosys+Odin-II'!BZ7/'Odin-II'!BZ7), "NAN")</f>
        <v>0.75332790258556948</v>
      </c>
      <c r="CA7" s="9">
        <f>IFERROR(('Yosys+Odin-II'!CA7/'Odin-II'!CA7), "NAN")</f>
        <v>0.74767544363956917</v>
      </c>
      <c r="CB7" s="9" t="s">
        <v>159</v>
      </c>
    </row>
    <row r="8" spans="1:16384" x14ac:dyDescent="0.2">
      <c r="A8" s="9" t="s">
        <v>160</v>
      </c>
      <c r="B8" s="9" t="str">
        <f>Table1[[#This Row],[  circuit]]</f>
        <v xml:space="preserve">  ex1PM16_fir_28</v>
      </c>
      <c r="C8" s="9" t="s">
        <v>161</v>
      </c>
      <c r="D8" s="9">
        <f>IFERROR(('Yosys+Odin-II'!D8/'Odin-II'!D8), "NAN")</f>
        <v>0.85325131810193322</v>
      </c>
      <c r="E8" s="9" t="str">
        <f>IFERROR(('Yosys+Odin-II'!E8/'Odin-II'!E8), "NAN")</f>
        <v>NAN</v>
      </c>
      <c r="F8" s="9">
        <f>IFERROR(('Yosys+Odin-II'!F8/'Odin-II'!F8), "NAN")</f>
        <v>4.0769230769230766</v>
      </c>
      <c r="G8" s="9">
        <f>IFERROR(('Yosys+Odin-II'!G8/'Odin-II'!G8), "NAN")</f>
        <v>1.275918733193905</v>
      </c>
      <c r="H8" s="9">
        <f>IFERROR(('Yosys+Odin-II'!H8/'Odin-II'!H8), "NAN")</f>
        <v>1</v>
      </c>
      <c r="I8" s="9">
        <f>IFERROR(('Yosys+Odin-II'!I8/'Odin-II'!I8), "NAN")</f>
        <v>0.7142857142857143</v>
      </c>
      <c r="J8" s="9">
        <f>IFERROR(('Yosys+Odin-II'!J8/'Odin-II'!J8), "NAN")</f>
        <v>1</v>
      </c>
      <c r="K8" s="9">
        <f>IFERROR(('Yosys+Odin-II'!K8/'Odin-II'!K8), "NAN")</f>
        <v>1</v>
      </c>
      <c r="L8" s="9">
        <f>IFERROR(('Yosys+Odin-II'!L8/'Odin-II'!L8), "NAN")</f>
        <v>0.93933054393305437</v>
      </c>
      <c r="M8" s="9">
        <f>IFERROR(('Yosys+Odin-II'!M8/'Odin-II'!M8), "NAN")</f>
        <v>1</v>
      </c>
      <c r="N8" s="9">
        <f>IFERROR(('Yosys+Odin-II'!N8/'Odin-II'!N8), "NAN")</f>
        <v>1</v>
      </c>
      <c r="O8" s="9">
        <f>IFERROR(('Yosys+Odin-II'!O8/'Odin-II'!O8), "NAN")</f>
        <v>0.83050847457627119</v>
      </c>
      <c r="P8" s="9">
        <f>IFERROR(('Yosys+Odin-II'!P8/'Odin-II'!P8), "NAN")</f>
        <v>1</v>
      </c>
      <c r="Q8" s="9" t="str">
        <f>IFERROR(('Yosys+Odin-II'!Q8/'Odin-II'!Q8), "NAN")</f>
        <v>NAN</v>
      </c>
      <c r="R8" s="9" t="str">
        <f>IFERROR(('Yosys+Odin-II'!R8/'Odin-II'!R8), "NAN")</f>
        <v>NAN</v>
      </c>
      <c r="S8" s="9" t="str">
        <f>IFERROR(('Yosys+Odin-II'!S8/'Odin-II'!S8), "NAN")</f>
        <v>NAN</v>
      </c>
      <c r="T8" s="9" t="str">
        <f>IFERROR(('Yosys+Odin-II'!T8/'Odin-II'!T8), "NAN")</f>
        <v>NAN</v>
      </c>
      <c r="U8" s="9" t="str">
        <f>IFERROR(('Yosys+Odin-II'!U8/'Odin-II'!U8), "NAN")</f>
        <v>NAN</v>
      </c>
      <c r="V8" s="9" t="str">
        <f>IFERROR(('Yosys+Odin-II'!V8/'Odin-II'!V8), "NAN")</f>
        <v>NAN</v>
      </c>
      <c r="W8" s="9" t="str">
        <f>IFERROR(('Yosys+Odin-II'!W8/'Odin-II'!W8), "NAN")</f>
        <v>NAN</v>
      </c>
      <c r="X8" s="9" t="str">
        <f>IFERROR(('Yosys+Odin-II'!X8/'Odin-II'!X8), "NAN")</f>
        <v>NAN</v>
      </c>
      <c r="Y8" s="9" t="str">
        <f>IFERROR(('Yosys+Odin-II'!Y8/'Odin-II'!Y8), "NAN")</f>
        <v>NAN</v>
      </c>
      <c r="Z8" s="9">
        <f>IFERROR(('Yosys+Odin-II'!Z8/'Odin-II'!Z8), "NAN")</f>
        <v>0.89818384740259738</v>
      </c>
      <c r="AA8" s="9">
        <f>IFERROR(('Yosys+Odin-II'!AA8/'Odin-II'!AA8), "NAN")</f>
        <v>1</v>
      </c>
      <c r="AB8" s="9">
        <f>IFERROR(('Yosys+Odin-II'!AB8/'Odin-II'!AB8), "NAN")</f>
        <v>1</v>
      </c>
      <c r="AC8" s="9">
        <f>IFERROR(('Yosys+Odin-II'!AC8/'Odin-II'!AC8), "NAN")</f>
        <v>0.87419562419562424</v>
      </c>
      <c r="AD8" s="9">
        <f>IFERROR(('Yosys+Odin-II'!AD8/'Odin-II'!AD8), "NAN")</f>
        <v>0.85691478746757133</v>
      </c>
      <c r="AE8" s="9">
        <f>IFERROR(('Yosys+Odin-II'!AE8/'Odin-II'!AE8), "NAN")</f>
        <v>1</v>
      </c>
      <c r="AF8" s="9">
        <f>IFERROR(('Yosys+Odin-II'!AF8/'Odin-II'!AF8), "NAN")</f>
        <v>0.87341299477221812</v>
      </c>
      <c r="AG8" s="9">
        <f>IFERROR(('Yosys+Odin-II'!AG8/'Odin-II'!AG8), "NAN")</f>
        <v>0.86301369863013699</v>
      </c>
      <c r="AH8" s="9">
        <f>IFERROR(('Yosys+Odin-II'!AH8/'Odin-II'!AH8), "NAN")</f>
        <v>0.94444444444444442</v>
      </c>
      <c r="AI8" s="9">
        <f>IFERROR(('Yosys+Odin-II'!AI8/'Odin-II'!AI8), "NAN")</f>
        <v>0.94444444444444442</v>
      </c>
      <c r="AJ8" s="9">
        <f>IFERROR(('Yosys+Odin-II'!AJ8/'Odin-II'!AJ8), "NAN")</f>
        <v>0.89197530864197527</v>
      </c>
      <c r="AK8" s="9" t="str">
        <f>IFERROR(('Yosys+Odin-II'!AK8/'Odin-II'!AK8), "NAN")</f>
        <v>NAN</v>
      </c>
      <c r="AL8" s="9" t="str">
        <f>IFERROR(('Yosys+Odin-II'!AL8/'Odin-II'!AL8), "NAN")</f>
        <v>NAN</v>
      </c>
      <c r="AM8" s="9">
        <f>IFERROR(('Yosys+Odin-II'!AM8/'Odin-II'!AM8), "NAN")</f>
        <v>0.93589743589743579</v>
      </c>
      <c r="AN8" s="9">
        <f>IFERROR(('Yosys+Odin-II'!AN8/'Odin-II'!AN8), "NAN")</f>
        <v>0.83886915952928065</v>
      </c>
      <c r="AO8" s="9">
        <f>IFERROR(('Yosys+Odin-II'!AO8/'Odin-II'!AO8), "NAN")</f>
        <v>0.71241830065359479</v>
      </c>
      <c r="AP8" s="9">
        <f>IFERROR(('Yosys+Odin-II'!AP8/'Odin-II'!AP8), "NAN")</f>
        <v>1</v>
      </c>
      <c r="AQ8" s="9">
        <f>IFERROR(('Yosys+Odin-II'!AQ8/'Odin-II'!AQ8), "NAN")</f>
        <v>0.99744043654016379</v>
      </c>
      <c r="AR8" s="9">
        <f>IFERROR(('Yosys+Odin-II'!AR8/'Odin-II'!AR8), "NAN")</f>
        <v>0.86732243935800235</v>
      </c>
      <c r="AS8" s="9">
        <f>IFERROR(('Yosys+Odin-II'!AS8/'Odin-II'!AS8), "NAN")</f>
        <v>0.99744043654016379</v>
      </c>
      <c r="AT8" s="9">
        <f>IFERROR(('Yosys+Odin-II'!AT8/'Odin-II'!AT8), "NAN")</f>
        <v>0.99744043654016379</v>
      </c>
      <c r="AU8" s="9">
        <f>IFERROR(('Yosys+Odin-II'!AU8/'Odin-II'!AU8), "NAN")</f>
        <v>0.8</v>
      </c>
      <c r="AV8" s="9">
        <f>IFERROR(('Yosys+Odin-II'!AV8/'Odin-II'!AV8), "NAN")</f>
        <v>0.73232119273965568</v>
      </c>
      <c r="AW8" s="9">
        <f>IFERROR(('Yosys+Odin-II'!AW8/'Odin-II'!AW8), "NAN")</f>
        <v>0.71099255913678372</v>
      </c>
      <c r="AX8" s="9">
        <f>IFERROR(('Yosys+Odin-II'!AX8/'Odin-II'!AX8), "NAN")</f>
        <v>0.68593133626976888</v>
      </c>
      <c r="AY8" s="9">
        <f>IFERROR(('Yosys+Odin-II'!AY8/'Odin-II'!AY8), "NAN")</f>
        <v>0.67898232550716786</v>
      </c>
      <c r="AZ8" s="9">
        <f>IFERROR(('Yosys+Odin-II'!AZ8/'Odin-II'!AZ8), "NAN")</f>
        <v>1</v>
      </c>
      <c r="BA8" s="9">
        <f>IFERROR(('Yosys+Odin-II'!BA8/'Odin-II'!BA8), "NAN")</f>
        <v>0.87704699181203272</v>
      </c>
      <c r="BB8" s="9">
        <f>IFERROR(('Yosys+Odin-II'!BB8/'Odin-II'!BB8), "NAN")</f>
        <v>1.1071428571428572</v>
      </c>
      <c r="BC8" s="9">
        <f>IFERROR(('Yosys+Odin-II'!BC8/'Odin-II'!BC8), "NAN")</f>
        <v>0.85694186253787974</v>
      </c>
      <c r="BD8" s="9">
        <f>IFERROR(('Yosys+Odin-II'!BD8/'Odin-II'!BD8), "NAN")</f>
        <v>0.83050851011191662</v>
      </c>
      <c r="BE8" s="9">
        <f>IFERROR(('Yosys+Odin-II'!BE8/'Odin-II'!BE8), "NAN")</f>
        <v>0.87434407224357802</v>
      </c>
      <c r="BF8" s="9">
        <f>IFERROR(('Yosys+Odin-II'!BF8/'Odin-II'!BF8), "NAN")</f>
        <v>0.98023550344111798</v>
      </c>
      <c r="BG8" s="9">
        <f>IFERROR(('Yosys+Odin-II'!BG8/'Odin-II'!BG8), "NAN")</f>
        <v>0.80962800875273522</v>
      </c>
      <c r="BH8" s="9">
        <f>IFERROR(('Yosys+Odin-II'!BH8/'Odin-II'!BH8), "NAN")</f>
        <v>0.7180709192727428</v>
      </c>
      <c r="BI8" s="9">
        <f>IFERROR(('Yosys+Odin-II'!BI8/'Odin-II'!BI8), "NAN")</f>
        <v>0.71828025322024791</v>
      </c>
      <c r="BJ8" s="9">
        <f>IFERROR(('Yosys+Odin-II'!BJ8/'Odin-II'!BJ8), "NAN")</f>
        <v>0.88647319706903205</v>
      </c>
      <c r="BK8" s="9">
        <f>IFERROR(('Yosys+Odin-II'!BK8/'Odin-II'!BK8), "NAN")</f>
        <v>1.05</v>
      </c>
      <c r="BL8" s="9">
        <f>IFERROR(('Yosys+Odin-II'!BL8/'Odin-II'!BL8), "NAN")</f>
        <v>0.93457605646547826</v>
      </c>
      <c r="BM8" s="9">
        <f>IFERROR(('Yosys+Odin-II'!BM8/'Odin-II'!BM8), "NAN")</f>
        <v>1.0427922077922078</v>
      </c>
      <c r="BN8" s="9">
        <f>IFERROR(('Yosys+Odin-II'!BN8/'Odin-II'!BN8), "NAN")</f>
        <v>0.99994566356431491</v>
      </c>
      <c r="BO8" s="9">
        <f>IFERROR(('Yosys+Odin-II'!BO8/'Odin-II'!BO8), "NAN")</f>
        <v>1.002616923315969</v>
      </c>
      <c r="BP8" s="9">
        <f>IFERROR(('Yosys+Odin-II'!BP8/'Odin-II'!BP8), "NAN")</f>
        <v>1.048729292728896</v>
      </c>
      <c r="BQ8" s="9">
        <f>IFERROR(('Yosys+Odin-II'!BQ8/'Odin-II'!BQ8), "NAN")</f>
        <v>1.048729292728896</v>
      </c>
      <c r="BR8" s="9">
        <f>IFERROR(('Yosys+Odin-II'!BR8/'Odin-II'!BR8), "NAN")</f>
        <v>0.86074212515317217</v>
      </c>
      <c r="BS8" s="9">
        <f>IFERROR(('Yosys+Odin-II'!BS8/'Odin-II'!BS8), "NAN")</f>
        <v>1.048729292728896</v>
      </c>
      <c r="BT8" s="9" t="str">
        <f>IFERROR(('Yosys+Odin-II'!BT8/'Odin-II'!BT8), "NAN")</f>
        <v>NAN</v>
      </c>
      <c r="BU8" s="9" t="str">
        <f>IFERROR(('Yosys+Odin-II'!BU8/'Odin-II'!BU8), "NAN")</f>
        <v>NAN</v>
      </c>
      <c r="BV8" s="9">
        <f>IFERROR(('Yosys+Odin-II'!BV8/'Odin-II'!BV8), "NAN")</f>
        <v>0.87511592151503315</v>
      </c>
      <c r="BW8" s="9">
        <f>IFERROR(('Yosys+Odin-II'!BW8/'Odin-II'!BW8), "NAN")</f>
        <v>0.98109813472076168</v>
      </c>
      <c r="BX8" s="9">
        <f>IFERROR(('Yosys+Odin-II'!BX8/'Odin-II'!BX8), "NAN")</f>
        <v>0.8076923076923076</v>
      </c>
      <c r="BY8" s="9">
        <f>IFERROR(('Yosys+Odin-II'!BY8/'Odin-II'!BY8), "NAN")</f>
        <v>0.84375</v>
      </c>
      <c r="BZ8" s="9">
        <f>IFERROR(('Yosys+Odin-II'!BZ8/'Odin-II'!BZ8), "NAN")</f>
        <v>0.80277325679283551</v>
      </c>
      <c r="CA8" s="9">
        <f>IFERROR(('Yosys+Odin-II'!CA8/'Odin-II'!CA8), "NAN")</f>
        <v>0.8041129846681152</v>
      </c>
      <c r="CB8" s="9" t="s">
        <v>159</v>
      </c>
    </row>
    <row r="9" spans="1:16384" x14ac:dyDescent="0.2">
      <c r="A9" s="9" t="s">
        <v>160</v>
      </c>
      <c r="B9" s="9" t="str">
        <f>Table1[[#This Row],[  circuit]]</f>
        <v xml:space="preserve">  ex1BT16_fir_20</v>
      </c>
      <c r="C9" s="9" t="s">
        <v>161</v>
      </c>
      <c r="D9" s="9">
        <f>IFERROR(('Yosys+Odin-II'!D9/'Odin-II'!D9), "NAN")</f>
        <v>0.76707317073170744</v>
      </c>
      <c r="E9" s="9" t="str">
        <f>IFERROR(('Yosys+Odin-II'!E9/'Odin-II'!E9), "NAN")</f>
        <v>NAN</v>
      </c>
      <c r="F9" s="9">
        <f>IFERROR(('Yosys+Odin-II'!F9/'Odin-II'!F9), "NAN")</f>
        <v>5.2222222222222223</v>
      </c>
      <c r="G9" s="9">
        <f>IFERROR(('Yosys+Odin-II'!G9/'Odin-II'!G9), "NAN")</f>
        <v>1.2546494992846924</v>
      </c>
      <c r="H9" s="9">
        <f>IFERROR(('Yosys+Odin-II'!H9/'Odin-II'!H9), "NAN")</f>
        <v>1</v>
      </c>
      <c r="I9" s="9">
        <f>IFERROR(('Yosys+Odin-II'!I9/'Odin-II'!I9), "NAN")</f>
        <v>0.7777777777777779</v>
      </c>
      <c r="J9" s="9">
        <f>IFERROR(('Yosys+Odin-II'!J9/'Odin-II'!J9), "NAN")</f>
        <v>1</v>
      </c>
      <c r="K9" s="9">
        <f>IFERROR(('Yosys+Odin-II'!K9/'Odin-II'!K9), "NAN")</f>
        <v>1</v>
      </c>
      <c r="L9" s="9">
        <f>IFERROR(('Yosys+Odin-II'!L9/'Odin-II'!L9), "NAN")</f>
        <v>0.93477601375265451</v>
      </c>
      <c r="M9" s="9">
        <f>IFERROR(('Yosys+Odin-II'!M9/'Odin-II'!M9), "NAN")</f>
        <v>1</v>
      </c>
      <c r="N9" s="9">
        <f>IFERROR(('Yosys+Odin-II'!N9/'Odin-II'!N9), "NAN")</f>
        <v>1</v>
      </c>
      <c r="O9" s="9">
        <f>IFERROR(('Yosys+Odin-II'!O9/'Odin-II'!O9), "NAN")</f>
        <v>0.8</v>
      </c>
      <c r="P9" s="9">
        <f>IFERROR(('Yosys+Odin-II'!P9/'Odin-II'!P9), "NAN")</f>
        <v>1</v>
      </c>
      <c r="Q9" s="9" t="str">
        <f>IFERROR(('Yosys+Odin-II'!Q9/'Odin-II'!Q9), "NAN")</f>
        <v>NAN</v>
      </c>
      <c r="R9" s="9" t="str">
        <f>IFERROR(('Yosys+Odin-II'!R9/'Odin-II'!R9), "NAN")</f>
        <v>NAN</v>
      </c>
      <c r="S9" s="9" t="str">
        <f>IFERROR(('Yosys+Odin-II'!S9/'Odin-II'!S9), "NAN")</f>
        <v>NAN</v>
      </c>
      <c r="T9" s="9" t="str">
        <f>IFERROR(('Yosys+Odin-II'!T9/'Odin-II'!T9), "NAN")</f>
        <v>NAN</v>
      </c>
      <c r="U9" s="9" t="str">
        <f>IFERROR(('Yosys+Odin-II'!U9/'Odin-II'!U9), "NAN")</f>
        <v>NAN</v>
      </c>
      <c r="V9" s="9" t="str">
        <f>IFERROR(('Yosys+Odin-II'!V9/'Odin-II'!V9), "NAN")</f>
        <v>NAN</v>
      </c>
      <c r="W9" s="9" t="str">
        <f>IFERROR(('Yosys+Odin-II'!W9/'Odin-II'!W9), "NAN")</f>
        <v>NAN</v>
      </c>
      <c r="X9" s="9" t="str">
        <f>IFERROR(('Yosys+Odin-II'!X9/'Odin-II'!X9), "NAN")</f>
        <v>NAN</v>
      </c>
      <c r="Y9" s="9" t="str">
        <f>IFERROR(('Yosys+Odin-II'!Y9/'Odin-II'!Y9), "NAN")</f>
        <v>NAN</v>
      </c>
      <c r="Z9" s="9">
        <f>IFERROR(('Yosys+Odin-II'!Z9/'Odin-II'!Z9), "NAN")</f>
        <v>0.89184911632814556</v>
      </c>
      <c r="AA9" s="9">
        <f>IFERROR(('Yosys+Odin-II'!AA9/'Odin-II'!AA9), "NAN")</f>
        <v>1</v>
      </c>
      <c r="AB9" s="9">
        <f>IFERROR(('Yosys+Odin-II'!AB9/'Odin-II'!AB9), "NAN")</f>
        <v>1</v>
      </c>
      <c r="AC9" s="9">
        <f>IFERROR(('Yosys+Odin-II'!AC9/'Odin-II'!AC9), "NAN")</f>
        <v>0.84748743718592967</v>
      </c>
      <c r="AD9" s="9">
        <f>IFERROR(('Yosys+Odin-II'!AD9/'Odin-II'!AD9), "NAN")</f>
        <v>0.83787128712871284</v>
      </c>
      <c r="AE9" s="9">
        <f>IFERROR(('Yosys+Odin-II'!AE9/'Odin-II'!AE9), "NAN")</f>
        <v>1</v>
      </c>
      <c r="AF9" s="9">
        <f>IFERROR(('Yosys+Odin-II'!AF9/'Odin-II'!AF9), "NAN")</f>
        <v>0.7590630228667038</v>
      </c>
      <c r="AG9" s="9">
        <f>IFERROR(('Yosys+Odin-II'!AG9/'Odin-II'!AG9), "NAN")</f>
        <v>0.85185185185185186</v>
      </c>
      <c r="AH9" s="9">
        <f>IFERROR(('Yosys+Odin-II'!AH9/'Odin-II'!AH9), "NAN")</f>
        <v>0.93333333333333335</v>
      </c>
      <c r="AI9" s="9">
        <f>IFERROR(('Yosys+Odin-II'!AI9/'Odin-II'!AI9), "NAN")</f>
        <v>0.93333333333333335</v>
      </c>
      <c r="AJ9" s="9">
        <f>IFERROR(('Yosys+Odin-II'!AJ9/'Odin-II'!AJ9), "NAN")</f>
        <v>0.87111111111111106</v>
      </c>
      <c r="AK9" s="9" t="str">
        <f>IFERROR(('Yosys+Odin-II'!AK9/'Odin-II'!AK9), "NAN")</f>
        <v>NAN</v>
      </c>
      <c r="AL9" s="9" t="str">
        <f>IFERROR(('Yosys+Odin-II'!AL9/'Odin-II'!AL9), "NAN")</f>
        <v>NAN</v>
      </c>
      <c r="AM9" s="9">
        <f>IFERROR(('Yosys+Odin-II'!AM9/'Odin-II'!AM9), "NAN")</f>
        <v>0.70866141732283461</v>
      </c>
      <c r="AN9" s="9">
        <f>IFERROR(('Yosys+Odin-II'!AN9/'Odin-II'!AN9), "NAN")</f>
        <v>0.82334384858044163</v>
      </c>
      <c r="AO9" s="9">
        <f>IFERROR(('Yosys+Odin-II'!AO9/'Odin-II'!AO9), "NAN")</f>
        <v>0.76404494382022481</v>
      </c>
      <c r="AP9" s="9">
        <f>IFERROR(('Yosys+Odin-II'!AP9/'Odin-II'!AP9), "NAN")</f>
        <v>0</v>
      </c>
      <c r="AQ9" s="9">
        <f>IFERROR(('Yosys+Odin-II'!AQ9/'Odin-II'!AQ9), "NAN")</f>
        <v>0.8862105743013684</v>
      </c>
      <c r="AR9" s="9">
        <f>IFERROR(('Yosys+Odin-II'!AR9/'Odin-II'!AR9), "NAN")</f>
        <v>0.79391492454961865</v>
      </c>
      <c r="AS9" s="9">
        <f>IFERROR(('Yosys+Odin-II'!AS9/'Odin-II'!AS9), "NAN")</f>
        <v>0.8862105743013684</v>
      </c>
      <c r="AT9" s="9">
        <f>IFERROR(('Yosys+Odin-II'!AT9/'Odin-II'!AT9), "NAN")</f>
        <v>0.8862105743013684</v>
      </c>
      <c r="AU9" s="9">
        <f>IFERROR(('Yosys+Odin-II'!AU9/'Odin-II'!AU9), "NAN")</f>
        <v>0.8125</v>
      </c>
      <c r="AV9" s="9">
        <f>IFERROR(('Yosys+Odin-II'!AV9/'Odin-II'!AV9), "NAN")</f>
        <v>0.7408604140059839</v>
      </c>
      <c r="AW9" s="9">
        <f>IFERROR(('Yosys+Odin-II'!AW9/'Odin-II'!AW9), "NAN")</f>
        <v>0.7416081432967726</v>
      </c>
      <c r="AX9" s="9">
        <f>IFERROR(('Yosys+Odin-II'!AX9/'Odin-II'!AX9), "NAN")</f>
        <v>0.77978587822881462</v>
      </c>
      <c r="AY9" s="9">
        <f>IFERROR(('Yosys+Odin-II'!AY9/'Odin-II'!AY9), "NAN")</f>
        <v>0.77527905841884526</v>
      </c>
      <c r="AZ9" s="9">
        <f>IFERROR(('Yosys+Odin-II'!AZ9/'Odin-II'!AZ9), "NAN")</f>
        <v>0.96875</v>
      </c>
      <c r="BA9" s="9">
        <f>IFERROR(('Yosys+Odin-II'!BA9/'Odin-II'!BA9), "NAN")</f>
        <v>0.80667457934790199</v>
      </c>
      <c r="BB9" s="9">
        <f>IFERROR(('Yosys+Odin-II'!BB9/'Odin-II'!BB9), "NAN")</f>
        <v>0.89655172413793105</v>
      </c>
      <c r="BC9" s="9">
        <f>IFERROR(('Yosys+Odin-II'!BC9/'Odin-II'!BC9), "NAN")</f>
        <v>0.88584371569967846</v>
      </c>
      <c r="BD9" s="9">
        <f>IFERROR(('Yosys+Odin-II'!BD9/'Odin-II'!BD9), "NAN")</f>
        <v>0.79999938150196059</v>
      </c>
      <c r="BE9" s="9">
        <f>IFERROR(('Yosys+Odin-II'!BE9/'Odin-II'!BE9), "NAN")</f>
        <v>0.82963163413726615</v>
      </c>
      <c r="BF9" s="9">
        <f>IFERROR(('Yosys+Odin-II'!BF9/'Odin-II'!BF9), "NAN")</f>
        <v>0.95238385176052143</v>
      </c>
      <c r="BG9" s="9">
        <f>IFERROR(('Yosys+Odin-II'!BG9/'Odin-II'!BG9), "NAN")</f>
        <v>0.65266106442577032</v>
      </c>
      <c r="BH9" s="9">
        <f>IFERROR(('Yosys+Odin-II'!BH9/'Odin-II'!BH9), "NAN")</f>
        <v>0.75945409552913035</v>
      </c>
      <c r="BI9" s="9">
        <f>IFERROR(('Yosys+Odin-II'!BI9/'Odin-II'!BI9), "NAN")</f>
        <v>0.75940140340827722</v>
      </c>
      <c r="BJ9" s="9">
        <f>IFERROR(('Yosys+Odin-II'!BJ9/'Odin-II'!BJ9), "NAN")</f>
        <v>0.7934723198250957</v>
      </c>
      <c r="BK9" s="9">
        <f>IFERROR(('Yosys+Odin-II'!BK9/'Odin-II'!BK9), "NAN")</f>
        <v>1</v>
      </c>
      <c r="BL9" s="9">
        <f>IFERROR(('Yosys+Odin-II'!BL9/'Odin-II'!BL9), "NAN")</f>
        <v>0.89293017820625187</v>
      </c>
      <c r="BM9" s="9">
        <f>IFERROR(('Yosys+Odin-II'!BM9/'Odin-II'!BM9), "NAN")</f>
        <v>1.1581429089590134</v>
      </c>
      <c r="BN9" s="9">
        <f>IFERROR(('Yosys+Odin-II'!BN9/'Odin-II'!BN9), "NAN")</f>
        <v>0.92221481744062395</v>
      </c>
      <c r="BO9" s="9">
        <f>IFERROR(('Yosys+Odin-II'!BO9/'Odin-II'!BO9), "NAN")</f>
        <v>0.956973506702259</v>
      </c>
      <c r="BP9" s="9">
        <f>IFERROR(('Yosys+Odin-II'!BP9/'Odin-II'!BP9), "NAN")</f>
        <v>0.90720962287315376</v>
      </c>
      <c r="BQ9" s="9">
        <f>IFERROR(('Yosys+Odin-II'!BQ9/'Odin-II'!BQ9), "NAN")</f>
        <v>0.90720962287315376</v>
      </c>
      <c r="BR9" s="9">
        <f>IFERROR(('Yosys+Odin-II'!BR9/'Odin-II'!BR9), "NAN")</f>
        <v>0.79205792910521067</v>
      </c>
      <c r="BS9" s="9">
        <f>IFERROR(('Yosys+Odin-II'!BS9/'Odin-II'!BS9), "NAN")</f>
        <v>0.90720962287315376</v>
      </c>
      <c r="BT9" s="9" t="str">
        <f>IFERROR(('Yosys+Odin-II'!BT9/'Odin-II'!BT9), "NAN")</f>
        <v>NAN</v>
      </c>
      <c r="BU9" s="9" t="str">
        <f>IFERROR(('Yosys+Odin-II'!BU9/'Odin-II'!BU9), "NAN")</f>
        <v>NAN</v>
      </c>
      <c r="BV9" s="9">
        <f>IFERROR(('Yosys+Odin-II'!BV9/'Odin-II'!BV9), "NAN")</f>
        <v>0.82380690475975804</v>
      </c>
      <c r="BW9" s="9">
        <f>IFERROR(('Yosys+Odin-II'!BW9/'Odin-II'!BW9), "NAN")</f>
        <v>0.945694114783032</v>
      </c>
      <c r="BX9" s="9">
        <f>IFERROR(('Yosys+Odin-II'!BX9/'Odin-II'!BX9), "NAN")</f>
        <v>0.82352941176470595</v>
      </c>
      <c r="BY9" s="9">
        <f>IFERROR(('Yosys+Odin-II'!BY9/'Odin-II'!BY9), "NAN")</f>
        <v>0.84210526315789469</v>
      </c>
      <c r="BZ9" s="9">
        <f>IFERROR(('Yosys+Odin-II'!BZ9/'Odin-II'!BZ9), "NAN")</f>
        <v>0.81987423356996247</v>
      </c>
      <c r="CA9" s="9">
        <f>IFERROR(('Yosys+Odin-II'!CA9/'Odin-II'!CA9), "NAN")</f>
        <v>0.81823398557603755</v>
      </c>
      <c r="CB9" s="9" t="s">
        <v>159</v>
      </c>
    </row>
    <row r="10" spans="1:16384" x14ac:dyDescent="0.2">
      <c r="A10" s="9" t="s">
        <v>160</v>
      </c>
      <c r="B10" s="9" t="str">
        <f>Table1[[#This Row],[  circuit]]</f>
        <v xml:space="preserve">  ex4EP16_fir_10</v>
      </c>
      <c r="C10" s="9" t="s">
        <v>161</v>
      </c>
      <c r="D10" s="9">
        <f>IFERROR(('Yosys+Odin-II'!D10/'Odin-II'!D10), "NAN")</f>
        <v>0.88495575221238942</v>
      </c>
      <c r="E10" s="9" t="str">
        <f>IFERROR(('Yosys+Odin-II'!E10/'Odin-II'!E10), "NAN")</f>
        <v>NAN</v>
      </c>
      <c r="F10" s="9">
        <f>IFERROR(('Yosys+Odin-II'!F10/'Odin-II'!F10), "NAN")</f>
        <v>4.3999999999999995</v>
      </c>
      <c r="G10" s="9">
        <f>IFERROR(('Yosys+Odin-II'!G10/'Odin-II'!G10), "NAN")</f>
        <v>1.2904793461453501</v>
      </c>
      <c r="H10" s="9">
        <f>IFERROR(('Yosys+Odin-II'!H10/'Odin-II'!H10), "NAN")</f>
        <v>1</v>
      </c>
      <c r="I10" s="9">
        <f>IFERROR(('Yosys+Odin-II'!I10/'Odin-II'!I10), "NAN")</f>
        <v>0.6</v>
      </c>
      <c r="J10" s="9">
        <f>IFERROR(('Yosys+Odin-II'!J10/'Odin-II'!J10), "NAN")</f>
        <v>1</v>
      </c>
      <c r="K10" s="9">
        <f>IFERROR(('Yosys+Odin-II'!K10/'Odin-II'!K10), "NAN")</f>
        <v>1</v>
      </c>
      <c r="L10" s="9">
        <f>IFERROR(('Yosys+Odin-II'!L10/'Odin-II'!L10), "NAN")</f>
        <v>0.99746835443037973</v>
      </c>
      <c r="M10" s="9">
        <f>IFERROR(('Yosys+Odin-II'!M10/'Odin-II'!M10), "NAN")</f>
        <v>1</v>
      </c>
      <c r="N10" s="9">
        <f>IFERROR(('Yosys+Odin-II'!N10/'Odin-II'!N10), "NAN")</f>
        <v>1</v>
      </c>
      <c r="O10" s="9">
        <f>IFERROR(('Yosys+Odin-II'!O10/'Odin-II'!O10), "NAN")</f>
        <v>0.83098591549295775</v>
      </c>
      <c r="P10" s="9">
        <f>IFERROR(('Yosys+Odin-II'!P10/'Odin-II'!P10), "NAN")</f>
        <v>1</v>
      </c>
      <c r="Q10" s="9" t="str">
        <f>IFERROR(('Yosys+Odin-II'!Q10/'Odin-II'!Q10), "NAN")</f>
        <v>NAN</v>
      </c>
      <c r="R10" s="9" t="str">
        <f>IFERROR(('Yosys+Odin-II'!R10/'Odin-II'!R10), "NAN")</f>
        <v>NAN</v>
      </c>
      <c r="S10" s="9" t="str">
        <f>IFERROR(('Yosys+Odin-II'!S10/'Odin-II'!S10), "NAN")</f>
        <v>NAN</v>
      </c>
      <c r="T10" s="9" t="str">
        <f>IFERROR(('Yosys+Odin-II'!T10/'Odin-II'!T10), "NAN")</f>
        <v>NAN</v>
      </c>
      <c r="U10" s="9" t="str">
        <f>IFERROR(('Yosys+Odin-II'!U10/'Odin-II'!U10), "NAN")</f>
        <v>NAN</v>
      </c>
      <c r="V10" s="9" t="str">
        <f>IFERROR(('Yosys+Odin-II'!V10/'Odin-II'!V10), "NAN")</f>
        <v>NAN</v>
      </c>
      <c r="W10" s="9" t="str">
        <f>IFERROR(('Yosys+Odin-II'!W10/'Odin-II'!W10), "NAN")</f>
        <v>NAN</v>
      </c>
      <c r="X10" s="9" t="str">
        <f>IFERROR(('Yosys+Odin-II'!X10/'Odin-II'!X10), "NAN")</f>
        <v>NAN</v>
      </c>
      <c r="Y10" s="9" t="str">
        <f>IFERROR(('Yosys+Odin-II'!Y10/'Odin-II'!Y10), "NAN")</f>
        <v>NAN</v>
      </c>
      <c r="Z10" s="9">
        <f>IFERROR(('Yosys+Odin-II'!Z10/'Odin-II'!Z10), "NAN")</f>
        <v>0.92829126875852663</v>
      </c>
      <c r="AA10" s="9">
        <f>IFERROR(('Yosys+Odin-II'!AA10/'Odin-II'!AA10), "NAN")</f>
        <v>1</v>
      </c>
      <c r="AB10" s="9">
        <f>IFERROR(('Yosys+Odin-II'!AB10/'Odin-II'!AB10), "NAN")</f>
        <v>1</v>
      </c>
      <c r="AC10" s="9">
        <f>IFERROR(('Yosys+Odin-II'!AC10/'Odin-II'!AC10), "NAN")</f>
        <v>0.85971524288107204</v>
      </c>
      <c r="AD10" s="9">
        <f>IFERROR(('Yosys+Odin-II'!AD10/'Odin-II'!AD10), "NAN")</f>
        <v>0.85164271047227924</v>
      </c>
      <c r="AE10" s="9">
        <f>IFERROR(('Yosys+Odin-II'!AE10/'Odin-II'!AE10), "NAN")</f>
        <v>1</v>
      </c>
      <c r="AF10" s="9">
        <f>IFERROR(('Yosys+Odin-II'!AF10/'Odin-II'!AF10), "NAN")</f>
        <v>0.89400000000000002</v>
      </c>
      <c r="AG10" s="9">
        <f>IFERROR(('Yosys+Odin-II'!AG10/'Odin-II'!AG10), "NAN")</f>
        <v>0.89380530973451322</v>
      </c>
      <c r="AH10" s="9">
        <f>IFERROR(('Yosys+Odin-II'!AH10/'Odin-II'!AH10), "NAN")</f>
        <v>0.84615384615384615</v>
      </c>
      <c r="AI10" s="9">
        <f>IFERROR(('Yosys+Odin-II'!AI10/'Odin-II'!AI10), "NAN")</f>
        <v>0.84615384615384615</v>
      </c>
      <c r="AJ10" s="9">
        <f>IFERROR(('Yosys+Odin-II'!AJ10/'Odin-II'!AJ10), "NAN")</f>
        <v>0.71597633136094674</v>
      </c>
      <c r="AK10" s="9" t="str">
        <f>IFERROR(('Yosys+Odin-II'!AK10/'Odin-II'!AK10), "NAN")</f>
        <v>NAN</v>
      </c>
      <c r="AL10" s="9" t="str">
        <f>IFERROR(('Yosys+Odin-II'!AL10/'Odin-II'!AL10), "NAN")</f>
        <v>NAN</v>
      </c>
      <c r="AM10" s="9">
        <f>IFERROR(('Yosys+Odin-II'!AM10/'Odin-II'!AM10), "NAN")</f>
        <v>0.93333333333333346</v>
      </c>
      <c r="AN10" s="9">
        <f>IFERROR(('Yosys+Odin-II'!AN10/'Odin-II'!AN10), "NAN")</f>
        <v>0.82016939137285794</v>
      </c>
      <c r="AO10" s="9">
        <f>IFERROR(('Yosys+Odin-II'!AO10/'Odin-II'!AO10), "NAN")</f>
        <v>0.82</v>
      </c>
      <c r="AP10" s="9" t="str">
        <f>IFERROR(('Yosys+Odin-II'!AP10/'Odin-II'!AP10), "NAN")</f>
        <v>NAN</v>
      </c>
      <c r="AQ10" s="9">
        <f>IFERROR(('Yosys+Odin-II'!AQ10/'Odin-II'!AQ10), "NAN")</f>
        <v>1.1093927547563198</v>
      </c>
      <c r="AR10" s="9">
        <f>IFERROR(('Yosys+Odin-II'!AR10/'Odin-II'!AR10), "NAN")</f>
        <v>0.8659029544425888</v>
      </c>
      <c r="AS10" s="9">
        <f>IFERROR(('Yosys+Odin-II'!AS10/'Odin-II'!AS10), "NAN")</f>
        <v>1.1093927547563198</v>
      </c>
      <c r="AT10" s="9">
        <f>IFERROR(('Yosys+Odin-II'!AT10/'Odin-II'!AT10), "NAN")</f>
        <v>1.1093927547563198</v>
      </c>
      <c r="AU10" s="9">
        <f>IFERROR(('Yosys+Odin-II'!AU10/'Odin-II'!AU10), "NAN")</f>
        <v>0.66666666666666674</v>
      </c>
      <c r="AV10" s="9">
        <f>IFERROR(('Yosys+Odin-II'!AV10/'Odin-II'!AV10), "NAN")</f>
        <v>0.81818252180710682</v>
      </c>
      <c r="AW10" s="9">
        <f>IFERROR(('Yosys+Odin-II'!AW10/'Odin-II'!AW10), "NAN")</f>
        <v>0.80102710465560178</v>
      </c>
      <c r="AX10" s="9">
        <f>IFERROR(('Yosys+Odin-II'!AX10/'Odin-II'!AX10), "NAN")</f>
        <v>0.75860117132045146</v>
      </c>
      <c r="AY10" s="9">
        <f>IFERROR(('Yosys+Odin-II'!AY10/'Odin-II'!AY10), "NAN")</f>
        <v>0.75775073049157782</v>
      </c>
      <c r="AZ10" s="9">
        <f>IFERROR(('Yosys+Odin-II'!AZ10/'Odin-II'!AZ10), "NAN")</f>
        <v>1.2692307692307692</v>
      </c>
      <c r="BA10" s="9">
        <f>IFERROR(('Yosys+Odin-II'!BA10/'Odin-II'!BA10), "NAN")</f>
        <v>0.76718713586576559</v>
      </c>
      <c r="BB10" s="9">
        <f>IFERROR(('Yosys+Odin-II'!BB10/'Odin-II'!BB10), "NAN")</f>
        <v>1.3181818181818181</v>
      </c>
      <c r="BC10" s="9">
        <f>IFERROR(('Yosys+Odin-II'!BC10/'Odin-II'!BC10), "NAN")</f>
        <v>0.71415407492757144</v>
      </c>
      <c r="BD10" s="9">
        <f>IFERROR(('Yosys+Odin-II'!BD10/'Odin-II'!BD10), "NAN")</f>
        <v>0.83098782951388617</v>
      </c>
      <c r="BE10" s="9">
        <f>IFERROR(('Yosys+Odin-II'!BE10/'Odin-II'!BE10), "NAN")</f>
        <v>0.90986149749032263</v>
      </c>
      <c r="BF10" s="9">
        <f>IFERROR(('Yosys+Odin-II'!BF10/'Odin-II'!BF10), "NAN")</f>
        <v>1.2708010560729213</v>
      </c>
      <c r="BG10" s="9">
        <f>IFERROR(('Yosys+Odin-II'!BG10/'Odin-II'!BG10), "NAN")</f>
        <v>0.89502762430939231</v>
      </c>
      <c r="BH10" s="9">
        <f>IFERROR(('Yosys+Odin-II'!BH10/'Odin-II'!BH10), "NAN")</f>
        <v>0.79988884089114376</v>
      </c>
      <c r="BI10" s="9">
        <f>IFERROR(('Yosys+Odin-II'!BI10/'Odin-II'!BI10), "NAN")</f>
        <v>0.80392306251567414</v>
      </c>
      <c r="BJ10" s="9">
        <f>IFERROR(('Yosys+Odin-II'!BJ10/'Odin-II'!BJ10), "NAN")</f>
        <v>0.76926116159620705</v>
      </c>
      <c r="BK10" s="9">
        <f>IFERROR(('Yosys+Odin-II'!BK10/'Odin-II'!BK10), "NAN")</f>
        <v>0.80952380952380953</v>
      </c>
      <c r="BL10" s="9">
        <f>IFERROR(('Yosys+Odin-II'!BL10/'Odin-II'!BL10), "NAN")</f>
        <v>0.79796578825705045</v>
      </c>
      <c r="BM10" s="9">
        <f>IFERROR(('Yosys+Odin-II'!BM10/'Odin-II'!BM10), "NAN")</f>
        <v>0.84892340275326506</v>
      </c>
      <c r="BN10" s="9">
        <f>IFERROR(('Yosys+Odin-II'!BN10/'Odin-II'!BN10), "NAN")</f>
        <v>0.73118226929838226</v>
      </c>
      <c r="BO10" s="9">
        <f>IFERROR(('Yosys+Odin-II'!BO10/'Odin-II'!BO10), "NAN")</f>
        <v>0.73710616509063875</v>
      </c>
      <c r="BP10" s="9">
        <f>IFERROR(('Yosys+Odin-II'!BP10/'Odin-II'!BP10), "NAN")</f>
        <v>0.95209561185114333</v>
      </c>
      <c r="BQ10" s="9">
        <f>IFERROR(('Yosys+Odin-II'!BQ10/'Odin-II'!BQ10), "NAN")</f>
        <v>0.95209561185114333</v>
      </c>
      <c r="BR10" s="9">
        <f>IFERROR(('Yosys+Odin-II'!BR10/'Odin-II'!BR10), "NAN")</f>
        <v>0.8304977507700223</v>
      </c>
      <c r="BS10" s="9">
        <f>IFERROR(('Yosys+Odin-II'!BS10/'Odin-II'!BS10), "NAN")</f>
        <v>0.95209561185114333</v>
      </c>
      <c r="BT10" s="9" t="str">
        <f>IFERROR(('Yosys+Odin-II'!BT10/'Odin-II'!BT10), "NAN")</f>
        <v>NAN</v>
      </c>
      <c r="BU10" s="9" t="str">
        <f>IFERROR(('Yosys+Odin-II'!BU10/'Odin-II'!BU10), "NAN")</f>
        <v>NAN</v>
      </c>
      <c r="BV10" s="9">
        <f>IFERROR(('Yosys+Odin-II'!BV10/'Odin-II'!BV10), "NAN")</f>
        <v>0.85994979502645696</v>
      </c>
      <c r="BW10" s="9">
        <f>IFERROR(('Yosys+Odin-II'!BW10/'Odin-II'!BW10), "NAN")</f>
        <v>1.2010880485069217</v>
      </c>
      <c r="BX10" s="9">
        <f>IFERROR(('Yosys+Odin-II'!BX10/'Odin-II'!BX10), "NAN")</f>
        <v>0.79999999999999993</v>
      </c>
      <c r="BY10" s="9">
        <f>IFERROR(('Yosys+Odin-II'!BY10/'Odin-II'!BY10), "NAN")</f>
        <v>0.69230769230769229</v>
      </c>
      <c r="BZ10" s="9">
        <f>IFERROR(('Yosys+Odin-II'!BZ10/'Odin-II'!BZ10), "NAN")</f>
        <v>0.69229827722301918</v>
      </c>
      <c r="CA10" s="9">
        <f>IFERROR(('Yosys+Odin-II'!CA10/'Odin-II'!CA10), "NAN")</f>
        <v>0.70188378261101081</v>
      </c>
      <c r="CB10" s="9" t="s">
        <v>159</v>
      </c>
    </row>
    <row r="11" spans="1:16384" x14ac:dyDescent="0.2">
      <c r="A11" s="9" t="s">
        <v>160</v>
      </c>
      <c r="B11" s="9" t="str">
        <f>Table1[[#This Row],[  circuit]]</f>
        <v xml:space="preserve">  ex2EP16_fir_13</v>
      </c>
      <c r="C11" s="9" t="s">
        <v>161</v>
      </c>
      <c r="D11" s="9">
        <f>IFERROR(('Yosys+Odin-II'!D11/'Odin-II'!D11), "NAN")</f>
        <v>0.89415041782729809</v>
      </c>
      <c r="E11" s="9" t="str">
        <f>IFERROR(('Yosys+Odin-II'!E11/'Odin-II'!E11), "NAN")</f>
        <v>NAN</v>
      </c>
      <c r="F11" s="9">
        <f>IFERROR(('Yosys+Odin-II'!F11/'Odin-II'!F11), "NAN")</f>
        <v>5.75</v>
      </c>
      <c r="G11" s="9">
        <f>IFERROR(('Yosys+Odin-II'!G11/'Odin-II'!G11), "NAN")</f>
        <v>1.2698671638312748</v>
      </c>
      <c r="H11" s="9">
        <f>IFERROR(('Yosys+Odin-II'!H11/'Odin-II'!H11), "NAN")</f>
        <v>1</v>
      </c>
      <c r="I11" s="9">
        <f>IFERROR(('Yosys+Odin-II'!I11/'Odin-II'!I11), "NAN")</f>
        <v>0.75</v>
      </c>
      <c r="J11" s="9">
        <f>IFERROR(('Yosys+Odin-II'!J11/'Odin-II'!J11), "NAN")</f>
        <v>1</v>
      </c>
      <c r="K11" s="9">
        <f>IFERROR(('Yosys+Odin-II'!K11/'Odin-II'!K11), "NAN")</f>
        <v>1</v>
      </c>
      <c r="L11" s="9">
        <f>IFERROR(('Yosys+Odin-II'!L11/'Odin-II'!L11), "NAN")</f>
        <v>0.98845214301576723</v>
      </c>
      <c r="M11" s="9">
        <f>IFERROR(('Yosys+Odin-II'!M11/'Odin-II'!M11), "NAN")</f>
        <v>1</v>
      </c>
      <c r="N11" s="9">
        <f>IFERROR(('Yosys+Odin-II'!N11/'Odin-II'!N11), "NAN")</f>
        <v>1</v>
      </c>
      <c r="O11" s="9">
        <f>IFERROR(('Yosys+Odin-II'!O11/'Odin-II'!O11), "NAN")</f>
        <v>0.96078431372549022</v>
      </c>
      <c r="P11" s="9">
        <f>IFERROR(('Yosys+Odin-II'!P11/'Odin-II'!P11), "NAN")</f>
        <v>1</v>
      </c>
      <c r="Q11" s="9" t="str">
        <f>IFERROR(('Yosys+Odin-II'!Q11/'Odin-II'!Q11), "NAN")</f>
        <v>NAN</v>
      </c>
      <c r="R11" s="9" t="str">
        <f>IFERROR(('Yosys+Odin-II'!R11/'Odin-II'!R11), "NAN")</f>
        <v>NAN</v>
      </c>
      <c r="S11" s="9" t="str">
        <f>IFERROR(('Yosys+Odin-II'!S11/'Odin-II'!S11), "NAN")</f>
        <v>NAN</v>
      </c>
      <c r="T11" s="9" t="str">
        <f>IFERROR(('Yosys+Odin-II'!T11/'Odin-II'!T11), "NAN")</f>
        <v>NAN</v>
      </c>
      <c r="U11" s="9" t="str">
        <f>IFERROR(('Yosys+Odin-II'!U11/'Odin-II'!U11), "NAN")</f>
        <v>NAN</v>
      </c>
      <c r="V11" s="9" t="str">
        <f>IFERROR(('Yosys+Odin-II'!V11/'Odin-II'!V11), "NAN")</f>
        <v>NAN</v>
      </c>
      <c r="W11" s="9" t="str">
        <f>IFERROR(('Yosys+Odin-II'!W11/'Odin-II'!W11), "NAN")</f>
        <v>NAN</v>
      </c>
      <c r="X11" s="9" t="str">
        <f>IFERROR(('Yosys+Odin-II'!X11/'Odin-II'!X11), "NAN")</f>
        <v>NAN</v>
      </c>
      <c r="Y11" s="9" t="str">
        <f>IFERROR(('Yosys+Odin-II'!Y11/'Odin-II'!Y11), "NAN")</f>
        <v>NAN</v>
      </c>
      <c r="Z11" s="9">
        <f>IFERROR(('Yosys+Odin-II'!Z11/'Odin-II'!Z11), "NAN")</f>
        <v>0.97327394209354123</v>
      </c>
      <c r="AA11" s="9">
        <f>IFERROR(('Yosys+Odin-II'!AA11/'Odin-II'!AA11), "NAN")</f>
        <v>1</v>
      </c>
      <c r="AB11" s="9">
        <f>IFERROR(('Yosys+Odin-II'!AB11/'Odin-II'!AB11), "NAN")</f>
        <v>1</v>
      </c>
      <c r="AC11" s="9">
        <f>IFERROR(('Yosys+Odin-II'!AC11/'Odin-II'!AC11), "NAN")</f>
        <v>0.91068493150684926</v>
      </c>
      <c r="AD11" s="9">
        <f>IFERROR(('Yosys+Odin-II'!AD11/'Odin-II'!AD11), "NAN")</f>
        <v>0.93430152143845091</v>
      </c>
      <c r="AE11" s="9">
        <f>IFERROR(('Yosys+Odin-II'!AE11/'Odin-II'!AE11), "NAN")</f>
        <v>1</v>
      </c>
      <c r="AF11" s="9">
        <f>IFERROR(('Yosys+Odin-II'!AF11/'Odin-II'!AF11), "NAN")</f>
        <v>0.9228758169934641</v>
      </c>
      <c r="AG11" s="9">
        <f>IFERROR(('Yosys+Odin-II'!AG11/'Odin-II'!AG11), "NAN")</f>
        <v>0.978494623655914</v>
      </c>
      <c r="AH11" s="9">
        <f>IFERROR(('Yosys+Odin-II'!AH11/'Odin-II'!AH11), "NAN")</f>
        <v>1</v>
      </c>
      <c r="AI11" s="9">
        <f>IFERROR(('Yosys+Odin-II'!AI11/'Odin-II'!AI11), "NAN")</f>
        <v>1</v>
      </c>
      <c r="AJ11" s="9">
        <f>IFERROR(('Yosys+Odin-II'!AJ11/'Odin-II'!AJ11), "NAN")</f>
        <v>1</v>
      </c>
      <c r="AK11" s="9" t="str">
        <f>IFERROR(('Yosys+Odin-II'!AK11/'Odin-II'!AK11), "NAN")</f>
        <v>NAN</v>
      </c>
      <c r="AL11" s="9" t="str">
        <f>IFERROR(('Yosys+Odin-II'!AL11/'Odin-II'!AL11), "NAN")</f>
        <v>NAN</v>
      </c>
      <c r="AM11" s="9">
        <f>IFERROR(('Yosys+Odin-II'!AM11/'Odin-II'!AM11), "NAN")</f>
        <v>0.875</v>
      </c>
      <c r="AN11" s="9">
        <f>IFERROR(('Yosys+Odin-II'!AN11/'Odin-II'!AN11), "NAN")</f>
        <v>0.98315789473684212</v>
      </c>
      <c r="AO11" s="9">
        <f>IFERROR(('Yosys+Odin-II'!AO11/'Odin-II'!AO11), "NAN")</f>
        <v>0.80555555555555558</v>
      </c>
      <c r="AP11" s="9" t="str">
        <f>IFERROR(('Yosys+Odin-II'!AP11/'Odin-II'!AP11), "NAN")</f>
        <v>NAN</v>
      </c>
      <c r="AQ11" s="9">
        <f>IFERROR(('Yosys+Odin-II'!AQ11/'Odin-II'!AQ11), "NAN")</f>
        <v>1.0087294135559672</v>
      </c>
      <c r="AR11" s="9">
        <f>IFERROR(('Yosys+Odin-II'!AR11/'Odin-II'!AR11), "NAN")</f>
        <v>0.92070543119315573</v>
      </c>
      <c r="AS11" s="9">
        <f>IFERROR(('Yosys+Odin-II'!AS11/'Odin-II'!AS11), "NAN")</f>
        <v>1.0087294135559672</v>
      </c>
      <c r="AT11" s="9">
        <f>IFERROR(('Yosys+Odin-II'!AT11/'Odin-II'!AT11), "NAN")</f>
        <v>1.0087294135559672</v>
      </c>
      <c r="AU11" s="9">
        <f>IFERROR(('Yosys+Odin-II'!AU11/'Odin-II'!AU11), "NAN")</f>
        <v>0.93333333333333346</v>
      </c>
      <c r="AV11" s="9">
        <f>IFERROR(('Yosys+Odin-II'!AV11/'Odin-II'!AV11), "NAN")</f>
        <v>0.95398985714511886</v>
      </c>
      <c r="AW11" s="9">
        <f>IFERROR(('Yosys+Odin-II'!AW11/'Odin-II'!AW11), "NAN")</f>
        <v>0.93173633310403436</v>
      </c>
      <c r="AX11" s="9">
        <f>IFERROR(('Yosys+Odin-II'!AX11/'Odin-II'!AX11), "NAN")</f>
        <v>0.86297256467165262</v>
      </c>
      <c r="AY11" s="9">
        <f>IFERROR(('Yosys+Odin-II'!AY11/'Odin-II'!AY11), "NAN")</f>
        <v>0.85752320540052951</v>
      </c>
      <c r="AZ11" s="9">
        <f>IFERROR(('Yosys+Odin-II'!AZ11/'Odin-II'!AZ11), "NAN")</f>
        <v>0.96153846153846156</v>
      </c>
      <c r="BA11" s="9">
        <f>IFERROR(('Yosys+Odin-II'!BA11/'Odin-II'!BA11), "NAN")</f>
        <v>1.0240831103415708</v>
      </c>
      <c r="BB11" s="9">
        <f>IFERROR(('Yosys+Odin-II'!BB11/'Odin-II'!BB11), "NAN")</f>
        <v>1.4705882352941178</v>
      </c>
      <c r="BC11" s="9">
        <f>IFERROR(('Yosys+Odin-II'!BC11/'Odin-II'!BC11), "NAN")</f>
        <v>1</v>
      </c>
      <c r="BD11" s="9">
        <f>IFERROR(('Yosys+Odin-II'!BD11/'Odin-II'!BD11), "NAN")</f>
        <v>0.96078716723847502</v>
      </c>
      <c r="BE11" s="9">
        <f>IFERROR(('Yosys+Odin-II'!BE11/'Odin-II'!BE11), "NAN")</f>
        <v>0.9688314812949721</v>
      </c>
      <c r="BF11" s="9">
        <f>IFERROR(('Yosys+Odin-II'!BF11/'Odin-II'!BF11), "NAN")</f>
        <v>0.96882965651012665</v>
      </c>
      <c r="BG11" s="9">
        <f>IFERROR(('Yosys+Odin-II'!BG11/'Odin-II'!BG11), "NAN")</f>
        <v>0.77922077922077915</v>
      </c>
      <c r="BH11" s="9">
        <f>IFERROR(('Yosys+Odin-II'!BH11/'Odin-II'!BH11), "NAN")</f>
        <v>0.8069848653305568</v>
      </c>
      <c r="BI11" s="9">
        <f>IFERROR(('Yosys+Odin-II'!BI11/'Odin-II'!BI11), "NAN")</f>
        <v>0.80854325367225988</v>
      </c>
      <c r="BJ11" s="9">
        <f>IFERROR(('Yosys+Odin-II'!BJ11/'Odin-II'!BJ11), "NAN")</f>
        <v>0.95561204536566291</v>
      </c>
      <c r="BK11" s="9">
        <f>IFERROR(('Yosys+Odin-II'!BK11/'Odin-II'!BK11), "NAN")</f>
        <v>1.411764705882353</v>
      </c>
      <c r="BL11" s="9">
        <f>IFERROR(('Yosys+Odin-II'!BL11/'Odin-II'!BL11), "NAN")</f>
        <v>1.0096993210475267</v>
      </c>
      <c r="BM11" s="9">
        <f>IFERROR(('Yosys+Odin-II'!BM11/'Odin-II'!BM11), "NAN")</f>
        <v>0.98421541318477257</v>
      </c>
      <c r="BN11" s="9">
        <f>IFERROR(('Yosys+Odin-II'!BN11/'Odin-II'!BN11), "NAN")</f>
        <v>0.87520200438459128</v>
      </c>
      <c r="BO11" s="9">
        <f>IFERROR(('Yosys+Odin-II'!BO11/'Odin-II'!BO11), "NAN")</f>
        <v>0.8576573212046843</v>
      </c>
      <c r="BP11" s="9">
        <f>IFERROR(('Yosys+Odin-II'!BP11/'Odin-II'!BP11), "NAN")</f>
        <v>0.98251001274555605</v>
      </c>
      <c r="BQ11" s="9">
        <f>IFERROR(('Yosys+Odin-II'!BQ11/'Odin-II'!BQ11), "NAN")</f>
        <v>0.98251001274555605</v>
      </c>
      <c r="BR11" s="9">
        <f>IFERROR(('Yosys+Odin-II'!BR11/'Odin-II'!BR11), "NAN")</f>
        <v>0.91064947425256015</v>
      </c>
      <c r="BS11" s="9">
        <f>IFERROR(('Yosys+Odin-II'!BS11/'Odin-II'!BS11), "NAN")</f>
        <v>0.98251001274555605</v>
      </c>
      <c r="BT11" s="9" t="str">
        <f>IFERROR(('Yosys+Odin-II'!BT11/'Odin-II'!BT11), "NAN")</f>
        <v>NAN</v>
      </c>
      <c r="BU11" s="9" t="str">
        <f>IFERROR(('Yosys+Odin-II'!BU11/'Odin-II'!BU11), "NAN")</f>
        <v>NAN</v>
      </c>
      <c r="BV11" s="9">
        <f>IFERROR(('Yosys+Odin-II'!BV11/'Odin-II'!BV11), "NAN")</f>
        <v>0.94414075373411999</v>
      </c>
      <c r="BW11" s="9">
        <f>IFERROR(('Yosys+Odin-II'!BW11/'Odin-II'!BW11), "NAN")</f>
        <v>0.94414172442358857</v>
      </c>
      <c r="BX11" s="9">
        <f>IFERROR(('Yosys+Odin-II'!BX11/'Odin-II'!BX11), "NAN")</f>
        <v>0.85714285714285698</v>
      </c>
      <c r="BY11" s="9">
        <f>IFERROR(('Yosys+Odin-II'!BY11/'Odin-II'!BY11), "NAN")</f>
        <v>1</v>
      </c>
      <c r="BZ11" s="9">
        <f>IFERROR(('Yosys+Odin-II'!BZ11/'Odin-II'!BZ11), "NAN")</f>
        <v>1.0054888512733258</v>
      </c>
      <c r="CA11" s="9">
        <f>IFERROR(('Yosys+Odin-II'!CA11/'Odin-II'!CA11), "NAN")</f>
        <v>0.99559065617229137</v>
      </c>
      <c r="CB11" s="9" t="s">
        <v>159</v>
      </c>
    </row>
    <row r="12" spans="1:16384" x14ac:dyDescent="0.2">
      <c r="A12" s="9" t="s">
        <v>160</v>
      </c>
      <c r="B12" s="9" t="str">
        <f>Table1[[#This Row],[  circuit]]</f>
        <v xml:space="preserve">  ex1EP16_fir_6</v>
      </c>
      <c r="C12" s="9" t="s">
        <v>161</v>
      </c>
      <c r="D12" s="9">
        <f>IFERROR(('Yosys+Odin-II'!D12/'Odin-II'!D12), "NAN")</f>
        <v>0.82462686567164167</v>
      </c>
      <c r="E12" s="9" t="str">
        <f>IFERROR(('Yosys+Odin-II'!E12/'Odin-II'!E12), "NAN")</f>
        <v>NAN</v>
      </c>
      <c r="F12" s="9">
        <f>IFERROR(('Yosys+Odin-II'!F12/'Odin-II'!F12), "NAN")</f>
        <v>5</v>
      </c>
      <c r="G12" s="9">
        <f>IFERROR(('Yosys+Odin-II'!G12/'Odin-II'!G12), "NAN")</f>
        <v>1.294806517311609</v>
      </c>
      <c r="H12" s="9">
        <f>IFERROR(('Yosys+Odin-II'!H12/'Odin-II'!H12), "NAN")</f>
        <v>1</v>
      </c>
      <c r="I12" s="9">
        <f>IFERROR(('Yosys+Odin-II'!I12/'Odin-II'!I12), "NAN")</f>
        <v>1.5</v>
      </c>
      <c r="J12" s="9">
        <f>IFERROR(('Yosys+Odin-II'!J12/'Odin-II'!J12), "NAN")</f>
        <v>1</v>
      </c>
      <c r="K12" s="9">
        <f>IFERROR(('Yosys+Odin-II'!K12/'Odin-II'!K12), "NAN")</f>
        <v>1</v>
      </c>
      <c r="L12" s="9">
        <f>IFERROR(('Yosys+Odin-II'!L12/'Odin-II'!L12), "NAN")</f>
        <v>0.9862813448779939</v>
      </c>
      <c r="M12" s="9">
        <f>IFERROR(('Yosys+Odin-II'!M12/'Odin-II'!M12), "NAN")</f>
        <v>1</v>
      </c>
      <c r="N12" s="9">
        <f>IFERROR(('Yosys+Odin-II'!N12/'Odin-II'!N12), "NAN")</f>
        <v>1</v>
      </c>
      <c r="O12" s="9">
        <f>IFERROR(('Yosys+Odin-II'!O12/'Odin-II'!O12), "NAN")</f>
        <v>0.89473684210526316</v>
      </c>
      <c r="P12" s="9">
        <f>IFERROR(('Yosys+Odin-II'!P12/'Odin-II'!P12), "NAN")</f>
        <v>1</v>
      </c>
      <c r="Q12" s="9" t="str">
        <f>IFERROR(('Yosys+Odin-II'!Q12/'Odin-II'!Q12), "NAN")</f>
        <v>NAN</v>
      </c>
      <c r="R12" s="9" t="str">
        <f>IFERROR(('Yosys+Odin-II'!R12/'Odin-II'!R12), "NAN")</f>
        <v>NAN</v>
      </c>
      <c r="S12" s="9" t="str">
        <f>IFERROR(('Yosys+Odin-II'!S12/'Odin-II'!S12), "NAN")</f>
        <v>NAN</v>
      </c>
      <c r="T12" s="9" t="str">
        <f>IFERROR(('Yosys+Odin-II'!T12/'Odin-II'!T12), "NAN")</f>
        <v>NAN</v>
      </c>
      <c r="U12" s="9" t="str">
        <f>IFERROR(('Yosys+Odin-II'!U12/'Odin-II'!U12), "NAN")</f>
        <v>NAN</v>
      </c>
      <c r="V12" s="9" t="str">
        <f>IFERROR(('Yosys+Odin-II'!V12/'Odin-II'!V12), "NAN")</f>
        <v>NAN</v>
      </c>
      <c r="W12" s="9" t="str">
        <f>IFERROR(('Yosys+Odin-II'!W12/'Odin-II'!W12), "NAN")</f>
        <v>NAN</v>
      </c>
      <c r="X12" s="9" t="str">
        <f>IFERROR(('Yosys+Odin-II'!X12/'Odin-II'!X12), "NAN")</f>
        <v>NAN</v>
      </c>
      <c r="Y12" s="9" t="str">
        <f>IFERROR(('Yosys+Odin-II'!Y12/'Odin-II'!Y12), "NAN")</f>
        <v>NAN</v>
      </c>
      <c r="Z12" s="9">
        <f>IFERROR(('Yosys+Odin-II'!Z12/'Odin-II'!Z12), "NAN")</f>
        <v>0.9421091837820581</v>
      </c>
      <c r="AA12" s="9">
        <f>IFERROR(('Yosys+Odin-II'!AA12/'Odin-II'!AA12), "NAN")</f>
        <v>1</v>
      </c>
      <c r="AB12" s="9">
        <f>IFERROR(('Yosys+Odin-II'!AB12/'Odin-II'!AB12), "NAN")</f>
        <v>1</v>
      </c>
      <c r="AC12" s="9">
        <f>IFERROR(('Yosys+Odin-II'!AC12/'Odin-II'!AC12), "NAN")</f>
        <v>0.87801204819277112</v>
      </c>
      <c r="AD12" s="9">
        <f>IFERROR(('Yosys+Odin-II'!AD12/'Odin-II'!AD12), "NAN")</f>
        <v>0.86582048957388935</v>
      </c>
      <c r="AE12" s="9">
        <f>IFERROR(('Yosys+Odin-II'!AE12/'Odin-II'!AE12), "NAN")</f>
        <v>1</v>
      </c>
      <c r="AF12" s="9">
        <f>IFERROR(('Yosys+Odin-II'!AF12/'Odin-II'!AF12), "NAN")</f>
        <v>0.89895470383275267</v>
      </c>
      <c r="AG12" s="9">
        <f>IFERROR(('Yosys+Odin-II'!AG12/'Odin-II'!AG12), "NAN")</f>
        <v>0.95</v>
      </c>
      <c r="AH12" s="9">
        <f>IFERROR(('Yosys+Odin-II'!AH12/'Odin-II'!AH12), "NAN")</f>
        <v>0.9</v>
      </c>
      <c r="AI12" s="9">
        <f>IFERROR(('Yosys+Odin-II'!AI12/'Odin-II'!AI12), "NAN")</f>
        <v>0.9</v>
      </c>
      <c r="AJ12" s="9">
        <f>IFERROR(('Yosys+Odin-II'!AJ12/'Odin-II'!AJ12), "NAN")</f>
        <v>0.81</v>
      </c>
      <c r="AK12" s="9" t="str">
        <f>IFERROR(('Yosys+Odin-II'!AK12/'Odin-II'!AK12), "NAN")</f>
        <v>NAN</v>
      </c>
      <c r="AL12" s="9" t="str">
        <f>IFERROR(('Yosys+Odin-II'!AL12/'Odin-II'!AL12), "NAN")</f>
        <v>NAN</v>
      </c>
      <c r="AM12" s="9">
        <f>IFERROR(('Yosys+Odin-II'!AM12/'Odin-II'!AM12), "NAN")</f>
        <v>0.87500000000000011</v>
      </c>
      <c r="AN12" s="9">
        <f>IFERROR(('Yosys+Odin-II'!AN12/'Odin-II'!AN12), "NAN")</f>
        <v>0.92383397518185706</v>
      </c>
      <c r="AO12" s="9">
        <f>IFERROR(('Yosys+Odin-II'!AO12/'Odin-II'!AO12), "NAN")</f>
        <v>0.83333333333333337</v>
      </c>
      <c r="AP12" s="9" t="str">
        <f>IFERROR(('Yosys+Odin-II'!AP12/'Odin-II'!AP12), "NAN")</f>
        <v>NAN</v>
      </c>
      <c r="AQ12" s="9">
        <f>IFERROR(('Yosys+Odin-II'!AQ12/'Odin-II'!AQ12), "NAN")</f>
        <v>1.054466656460987</v>
      </c>
      <c r="AR12" s="9">
        <f>IFERROR(('Yosys+Odin-II'!AR12/'Odin-II'!AR12), "NAN")</f>
        <v>0.8823891336270191</v>
      </c>
      <c r="AS12" s="9">
        <f>IFERROR(('Yosys+Odin-II'!AS12/'Odin-II'!AS12), "NAN")</f>
        <v>1.054466656460987</v>
      </c>
      <c r="AT12" s="9">
        <f>IFERROR(('Yosys+Odin-II'!AT12/'Odin-II'!AT12), "NAN")</f>
        <v>1.054466656460987</v>
      </c>
      <c r="AU12" s="9">
        <f>IFERROR(('Yosys+Odin-II'!AU12/'Odin-II'!AU12), "NAN")</f>
        <v>0.66666666666666674</v>
      </c>
      <c r="AV12" s="9">
        <f>IFERROR(('Yosys+Odin-II'!AV12/'Odin-II'!AV12), "NAN")</f>
        <v>0.83816597445117191</v>
      </c>
      <c r="AW12" s="9">
        <f>IFERROR(('Yosys+Odin-II'!AW12/'Odin-II'!AW12), "NAN")</f>
        <v>0.8450478377600279</v>
      </c>
      <c r="AX12" s="9">
        <f>IFERROR(('Yosys+Odin-II'!AX12/'Odin-II'!AX12), "NAN")</f>
        <v>0.81809198442436271</v>
      </c>
      <c r="AY12" s="9">
        <f>IFERROR(('Yosys+Odin-II'!AY12/'Odin-II'!AY12), "NAN")</f>
        <v>0.82360986229275479</v>
      </c>
      <c r="AZ12" s="9">
        <f>IFERROR(('Yosys+Odin-II'!AZ12/'Odin-II'!AZ12), "NAN")</f>
        <v>1.0833333333333333</v>
      </c>
      <c r="BA12" s="9">
        <f>IFERROR(('Yosys+Odin-II'!BA12/'Odin-II'!BA12), "NAN")</f>
        <v>0.8795365107127241</v>
      </c>
      <c r="BB12" s="9">
        <f>IFERROR(('Yosys+Odin-II'!BB12/'Odin-II'!BB12), "NAN")</f>
        <v>0.83720930232558144</v>
      </c>
      <c r="BC12" s="9">
        <f>IFERROR(('Yosys+Odin-II'!BC12/'Odin-II'!BC12), "NAN")</f>
        <v>0.72074226300067989</v>
      </c>
      <c r="BD12" s="9">
        <f>IFERROR(('Yosys+Odin-II'!BD12/'Odin-II'!BD12), "NAN")</f>
        <v>0.89473966903812063</v>
      </c>
      <c r="BE12" s="9">
        <f>IFERROR(('Yosys+Odin-II'!BE12/'Odin-II'!BE12), "NAN")</f>
        <v>0.81715024524695112</v>
      </c>
      <c r="BF12" s="9">
        <f>IFERROR(('Yosys+Odin-II'!BF12/'Odin-II'!BF12), "NAN")</f>
        <v>1.0088281493116784</v>
      </c>
      <c r="BG12" s="9">
        <f>IFERROR(('Yosys+Odin-II'!BG12/'Odin-II'!BG12), "NAN")</f>
        <v>0.71052631578947378</v>
      </c>
      <c r="BH12" s="9">
        <f>IFERROR(('Yosys+Odin-II'!BH12/'Odin-II'!BH12), "NAN")</f>
        <v>0.74024575077283961</v>
      </c>
      <c r="BI12" s="9">
        <f>IFERROR(('Yosys+Odin-II'!BI12/'Odin-II'!BI12), "NAN")</f>
        <v>0.74378476383639092</v>
      </c>
      <c r="BJ12" s="9">
        <f>IFERROR(('Yosys+Odin-II'!BJ12/'Odin-II'!BJ12), "NAN")</f>
        <v>0.95618776671408245</v>
      </c>
      <c r="BK12" s="9">
        <f>IFERROR(('Yosys+Odin-II'!BK12/'Odin-II'!BK12), "NAN")</f>
        <v>1.05</v>
      </c>
      <c r="BL12" s="9">
        <f>IFERROR(('Yosys+Odin-II'!BL12/'Odin-II'!BL12), "NAN")</f>
        <v>0.90307971014492749</v>
      </c>
      <c r="BM12" s="9">
        <f>IFERROR(('Yosys+Odin-II'!BM12/'Odin-II'!BM12), "NAN")</f>
        <v>0.94096472282217425</v>
      </c>
      <c r="BN12" s="9">
        <f>IFERROR(('Yosys+Odin-II'!BN12/'Odin-II'!BN12), "NAN")</f>
        <v>1.155728473430941</v>
      </c>
      <c r="BO12" s="9">
        <f>IFERROR(('Yosys+Odin-II'!BO12/'Odin-II'!BO12), "NAN")</f>
        <v>1.207818738972978</v>
      </c>
      <c r="BP12" s="9">
        <f>IFERROR(('Yosys+Odin-II'!BP12/'Odin-II'!BP12), "NAN")</f>
        <v>1.0714483327784525</v>
      </c>
      <c r="BQ12" s="9">
        <f>IFERROR(('Yosys+Odin-II'!BQ12/'Odin-II'!BQ12), "NAN")</f>
        <v>1.0714483327784525</v>
      </c>
      <c r="BR12" s="9">
        <f>IFERROR(('Yosys+Odin-II'!BR12/'Odin-II'!BR12), "NAN")</f>
        <v>0.89013759127620562</v>
      </c>
      <c r="BS12" s="9">
        <f>IFERROR(('Yosys+Odin-II'!BS12/'Odin-II'!BS12), "NAN")</f>
        <v>1.0714483327784525</v>
      </c>
      <c r="BT12" s="9" t="str">
        <f>IFERROR(('Yosys+Odin-II'!BT12/'Odin-II'!BT12), "NAN")</f>
        <v>NAN</v>
      </c>
      <c r="BU12" s="9" t="str">
        <f>IFERROR(('Yosys+Odin-II'!BU12/'Odin-II'!BU12), "NAN")</f>
        <v>NAN</v>
      </c>
      <c r="BV12" s="9">
        <f>IFERROR(('Yosys+Odin-II'!BV12/'Odin-II'!BV12), "NAN")</f>
        <v>0.8417937469535548</v>
      </c>
      <c r="BW12" s="9">
        <f>IFERROR(('Yosys+Odin-II'!BW12/'Odin-II'!BW12), "NAN")</f>
        <v>1.0392527214910754</v>
      </c>
      <c r="BX12" s="9">
        <f>IFERROR(('Yosys+Odin-II'!BX12/'Odin-II'!BX12), "NAN")</f>
        <v>0.79999999999999993</v>
      </c>
      <c r="BY12" s="9">
        <f>IFERROR(('Yosys+Odin-II'!BY12/'Odin-II'!BY12), "NAN")</f>
        <v>0.85714285714285698</v>
      </c>
      <c r="BZ12" s="9">
        <f>IFERROR(('Yosys+Odin-II'!BZ12/'Odin-II'!BZ12), "NAN")</f>
        <v>0.83514225701737643</v>
      </c>
      <c r="CA12" s="9">
        <f>IFERROR(('Yosys+Odin-II'!CA12/'Odin-II'!CA12), "NAN")</f>
        <v>0.83727540751122698</v>
      </c>
      <c r="CB12" s="9" t="s">
        <v>159</v>
      </c>
    </row>
    <row r="15" spans="1:16384" s="10" customFormat="1" x14ac:dyDescent="0.2">
      <c r="B15" s="10" t="s">
        <v>168</v>
      </c>
      <c r="D15" s="10" cm="1">
        <f t="array" ref="D15">GEOMEAN(IF(D$2:D$12&gt;0,D$2:D$12))</f>
        <v>0.80806151291086081</v>
      </c>
      <c r="F15" s="10" cm="1">
        <f t="array" ref="F15">GEOMEAN(IF(F$2:F$12&gt;0,F$2:F$12))</f>
        <v>4.3098923322040141</v>
      </c>
      <c r="H15" s="10" cm="1">
        <f t="array" ref="H15">GEOMEAN(IF(H$2:H$12&gt;0,H$2:H$12))</f>
        <v>1</v>
      </c>
      <c r="I15" s="10" cm="1">
        <f t="array" ref="I15">GEOMEAN(IF(I$2:I$12&gt;0,I$2:I$12))</f>
        <v>0.72043612196875462</v>
      </c>
      <c r="O15" s="10" cm="1">
        <f t="array" ref="O15">GEOMEAN(IF(O$2:O$12&gt;0,O$2:O$12))</f>
        <v>0.81796209982463586</v>
      </c>
      <c r="P15" s="10" cm="1">
        <f t="array" ref="P15">GEOMEAN(IF(P$2:P$12&gt;0,P$2:P$12))</f>
        <v>1</v>
      </c>
      <c r="Q15" s="10" t="e" cm="1">
        <f t="array" ref="Q15">GEOMEAN(IF(Q$2:Q$12&gt;0,Q$2:Q$12))</f>
        <v>#NUM!</v>
      </c>
      <c r="R15" s="10" t="e" cm="1">
        <f t="array" ref="R15">GEOMEAN(IF(R$2:R$12&gt;0,R$2:R$12))</f>
        <v>#NUM!</v>
      </c>
      <c r="Z15" s="10" cm="1">
        <f t="array" ref="Z15">GEOMEAN(IF(Z$2:Z$12&gt;0,Z$2:Z$12))</f>
        <v>0.86350279522130158</v>
      </c>
      <c r="AD15" s="10" cm="1">
        <f t="array" ref="AD15">GEOMEAN(IF(AD$2:AD$12&gt;0,AD$2:AD$12))</f>
        <v>0.83401277474678814</v>
      </c>
      <c r="AM15" s="10" cm="1">
        <f t="array" ref="AM15">GEOMEAN(IF(AM$2:AM$12&gt;0,AM$2:AM$12))</f>
        <v>0.80936258149698637</v>
      </c>
      <c r="AO15" s="10" cm="1">
        <f t="array" ref="AO15">GEOMEAN(IF(AO$2:AO$12&gt;0,AO$2:AO$12))</f>
        <v>0.71782436500811486</v>
      </c>
      <c r="AZ15" s="10" cm="1">
        <f t="array" ref="AZ15">GEOMEAN(IF(AZ$2:AZ$12&gt;0,AZ$2:AZ$12))</f>
        <v>1.017750278380142</v>
      </c>
      <c r="BA15" s="10" cm="1">
        <f t="array" ref="BA15">GEOMEAN(IF(BA$2:BA$12&gt;0,BA$2:BA$12))</f>
        <v>0.84979205311163408</v>
      </c>
      <c r="BG15" s="10" cm="1">
        <f t="array" ref="BG15">GEOMEAN(IF(BG$2:BG$12&gt;0,BG$2:BG$12))</f>
        <v>0.7709688247366685</v>
      </c>
      <c r="BP15" s="10" cm="1">
        <f t="array" ref="BP15">GEOMEAN(IF(BP$2:BP$12&gt;0,BP$2:BP$12))</f>
        <v>0.91354392920627392</v>
      </c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pans="1:16384" s="11" customFormat="1" ht="51" x14ac:dyDescent="0.2">
      <c r="B16" s="12" t="s">
        <v>169</v>
      </c>
      <c r="D16" s="12" t="s">
        <v>170</v>
      </c>
      <c r="F16" s="12" t="s">
        <v>171</v>
      </c>
      <c r="H16" s="12" t="s">
        <v>172</v>
      </c>
      <c r="I16" s="12" t="s">
        <v>173</v>
      </c>
      <c r="O16" s="12" t="s">
        <v>174</v>
      </c>
      <c r="P16" s="12" t="s">
        <v>175</v>
      </c>
      <c r="Q16" s="12" t="s">
        <v>176</v>
      </c>
      <c r="R16" s="12" t="s">
        <v>177</v>
      </c>
      <c r="Z16" s="12" t="s">
        <v>178</v>
      </c>
      <c r="AD16" s="12" t="s">
        <v>179</v>
      </c>
      <c r="AE16" s="12" t="s">
        <v>180</v>
      </c>
      <c r="AM16" s="12" t="s">
        <v>181</v>
      </c>
      <c r="AO16" s="12" t="s">
        <v>182</v>
      </c>
      <c r="AZ16" s="12" t="s">
        <v>183</v>
      </c>
      <c r="BA16" s="12" t="s">
        <v>184</v>
      </c>
      <c r="BG16" s="12" t="s">
        <v>185</v>
      </c>
      <c r="BP16" s="12" t="s">
        <v>186</v>
      </c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  <c r="XFD16" s="9"/>
    </row>
    <row r="17" spans="1:16384" x14ac:dyDescent="0.2">
      <c r="A17" s="13"/>
      <c r="B17" s="14" t="str">
        <f>B2</f>
        <v xml:space="preserve">  ex4LS16_fir</v>
      </c>
      <c r="C17" s="14" t="str">
        <f t="shared" ref="C17:BN20" si="0">C2</f>
        <v xml:space="preserve">  common</v>
      </c>
      <c r="D17" s="14">
        <f t="shared" si="0"/>
        <v>0.72662714585649013</v>
      </c>
      <c r="E17" s="14" t="str">
        <f t="shared" si="0"/>
        <v>NAN</v>
      </c>
      <c r="F17" s="14">
        <f t="shared" si="0"/>
        <v>3.1477272727272729</v>
      </c>
      <c r="G17" s="14">
        <f t="shared" si="0"/>
        <v>1.2357649730343456</v>
      </c>
      <c r="H17" s="14">
        <f t="shared" si="0"/>
        <v>1</v>
      </c>
      <c r="I17" s="14">
        <f t="shared" si="0"/>
        <v>0.5955056179775281</v>
      </c>
      <c r="J17" s="14">
        <f t="shared" si="0"/>
        <v>1</v>
      </c>
      <c r="K17" s="14">
        <f t="shared" si="0"/>
        <v>1</v>
      </c>
      <c r="L17" s="14">
        <f t="shared" si="0"/>
        <v>0.80297682080244737</v>
      </c>
      <c r="M17" s="14">
        <f t="shared" si="0"/>
        <v>1</v>
      </c>
      <c r="N17" s="14">
        <f t="shared" si="0"/>
        <v>1</v>
      </c>
      <c r="O17" s="14">
        <f t="shared" si="0"/>
        <v>0.74415817855002997</v>
      </c>
      <c r="P17" s="14">
        <f t="shared" si="0"/>
        <v>1</v>
      </c>
      <c r="Q17" s="14" t="str">
        <f t="shared" si="0"/>
        <v>NAN</v>
      </c>
      <c r="R17" s="14" t="str">
        <f t="shared" si="0"/>
        <v>NAN</v>
      </c>
      <c r="S17" s="14" t="str">
        <f t="shared" si="0"/>
        <v>NAN</v>
      </c>
      <c r="T17" s="14" t="str">
        <f t="shared" si="0"/>
        <v>NAN</v>
      </c>
      <c r="U17" s="14" t="str">
        <f t="shared" si="0"/>
        <v>NAN</v>
      </c>
      <c r="V17" s="14" t="str">
        <f t="shared" si="0"/>
        <v>NAN</v>
      </c>
      <c r="W17" s="14" t="str">
        <f t="shared" si="0"/>
        <v>NAN</v>
      </c>
      <c r="X17" s="14" t="str">
        <f t="shared" si="0"/>
        <v>NAN</v>
      </c>
      <c r="Y17" s="14" t="str">
        <f t="shared" si="0"/>
        <v>NAN</v>
      </c>
      <c r="Z17" s="14">
        <f t="shared" si="0"/>
        <v>0.72902599308958693</v>
      </c>
      <c r="AA17" s="14">
        <f t="shared" si="0"/>
        <v>1</v>
      </c>
      <c r="AB17" s="14">
        <f t="shared" si="0"/>
        <v>1</v>
      </c>
      <c r="AC17" s="14">
        <f t="shared" si="0"/>
        <v>0.82249216300940442</v>
      </c>
      <c r="AD17" s="14">
        <f t="shared" si="0"/>
        <v>0.78798376954654392</v>
      </c>
      <c r="AE17" s="14">
        <f t="shared" si="0"/>
        <v>1</v>
      </c>
      <c r="AF17" s="14">
        <f t="shared" si="0"/>
        <v>0.83550628092881618</v>
      </c>
      <c r="AG17" s="14">
        <f t="shared" si="0"/>
        <v>0.75043834015195787</v>
      </c>
      <c r="AH17" s="14">
        <f t="shared" si="0"/>
        <v>0.86</v>
      </c>
      <c r="AI17" s="14">
        <f t="shared" si="0"/>
        <v>0.86</v>
      </c>
      <c r="AJ17" s="14">
        <f t="shared" si="0"/>
        <v>0.73960000000000004</v>
      </c>
      <c r="AK17" s="14" t="str">
        <f t="shared" si="0"/>
        <v>NAN</v>
      </c>
      <c r="AL17" s="14" t="str">
        <f t="shared" si="0"/>
        <v>NAN</v>
      </c>
      <c r="AM17" s="14">
        <f t="shared" si="0"/>
        <v>0.78547008547008546</v>
      </c>
      <c r="AN17" s="14">
        <f t="shared" si="0"/>
        <v>0.79745930588285185</v>
      </c>
      <c r="AO17" s="14">
        <f t="shared" si="0"/>
        <v>0.63189935064935066</v>
      </c>
      <c r="AP17" s="14">
        <f t="shared" si="0"/>
        <v>0.85714285714285698</v>
      </c>
      <c r="AQ17" s="14">
        <f t="shared" si="0"/>
        <v>0.97352515356394864</v>
      </c>
      <c r="AR17" s="14">
        <f t="shared" si="0"/>
        <v>0.80840372894781964</v>
      </c>
      <c r="AS17" s="14">
        <f t="shared" si="0"/>
        <v>0.97352515356394864</v>
      </c>
      <c r="AT17" s="14">
        <f t="shared" si="0"/>
        <v>0.97352515356394864</v>
      </c>
      <c r="AU17" s="14">
        <f t="shared" si="0"/>
        <v>0.24000000000000002</v>
      </c>
      <c r="AV17" s="14">
        <f t="shared" si="0"/>
        <v>0.84290653796496906</v>
      </c>
      <c r="AW17" s="14">
        <f t="shared" si="0"/>
        <v>0.84259011841993781</v>
      </c>
      <c r="AX17" s="14">
        <f t="shared" si="0"/>
        <v>0.70378551930865751</v>
      </c>
      <c r="AY17" s="14">
        <f t="shared" si="0"/>
        <v>0.70017852441935324</v>
      </c>
      <c r="AZ17" s="14">
        <f t="shared" si="0"/>
        <v>1.0222222222222221</v>
      </c>
      <c r="BA17" s="14">
        <f t="shared" si="0"/>
        <v>0.84230498819202826</v>
      </c>
      <c r="BB17" s="14">
        <f t="shared" si="0"/>
        <v>1.1481481481481481</v>
      </c>
      <c r="BC17" s="14">
        <f t="shared" si="0"/>
        <v>0.707967772024928</v>
      </c>
      <c r="BD17" s="14">
        <f t="shared" si="0"/>
        <v>0.74415460827648772</v>
      </c>
      <c r="BE17" s="14">
        <f t="shared" si="0"/>
        <v>0.74563866790877231</v>
      </c>
      <c r="BF17" s="14">
        <f t="shared" si="0"/>
        <v>1.0081664111521609</v>
      </c>
      <c r="BG17" s="14">
        <f t="shared" si="0"/>
        <v>0.78495709237758715</v>
      </c>
      <c r="BH17" s="14">
        <f t="shared" si="0"/>
        <v>0.85461245130115948</v>
      </c>
      <c r="BI17" s="14">
        <f t="shared" si="0"/>
        <v>0.85287233366519088</v>
      </c>
      <c r="BJ17" s="14">
        <f t="shared" si="0"/>
        <v>0.84134255930129009</v>
      </c>
      <c r="BK17" s="14">
        <f t="shared" si="0"/>
        <v>1.125</v>
      </c>
      <c r="BL17" s="14">
        <f t="shared" si="0"/>
        <v>1.0141677226301888</v>
      </c>
      <c r="BM17" s="14">
        <f t="shared" si="0"/>
        <v>1.2085941337229071</v>
      </c>
      <c r="BN17" s="14">
        <f t="shared" si="0"/>
        <v>1.1299401858442792</v>
      </c>
      <c r="BO17" s="14">
        <f t="shared" ref="BO17:CA20" si="1">BO2</f>
        <v>1.1292633853336453</v>
      </c>
      <c r="BP17" s="14">
        <f t="shared" si="1"/>
        <v>0.8608573351925759</v>
      </c>
      <c r="BQ17" s="14">
        <f t="shared" si="1"/>
        <v>0.8608573351925759</v>
      </c>
      <c r="BR17" s="14">
        <f t="shared" si="1"/>
        <v>0.80243288705707372</v>
      </c>
      <c r="BS17" s="14">
        <f t="shared" si="1"/>
        <v>0.8608573351925759</v>
      </c>
      <c r="BT17" s="14" t="str">
        <f t="shared" si="1"/>
        <v>NAN</v>
      </c>
      <c r="BU17" s="14" t="str">
        <f t="shared" si="1"/>
        <v>NAN</v>
      </c>
      <c r="BV17" s="14">
        <f t="shared" si="1"/>
        <v>0.75730527308380569</v>
      </c>
      <c r="BW17" s="14">
        <f t="shared" si="1"/>
        <v>1.0239342821858433</v>
      </c>
      <c r="BX17" s="14">
        <f t="shared" si="1"/>
        <v>0.65879265091863515</v>
      </c>
      <c r="BY17" s="14">
        <f t="shared" si="1"/>
        <v>1.0438596491228072</v>
      </c>
      <c r="BZ17" s="14">
        <f t="shared" si="1"/>
        <v>0.91608697058918687</v>
      </c>
      <c r="CA17" s="14">
        <f t="shared" si="1"/>
        <v>0.90978133082529977</v>
      </c>
    </row>
    <row r="18" spans="1:16384" x14ac:dyDescent="0.2">
      <c r="A18" s="15"/>
      <c r="B18" s="14" t="str">
        <f t="shared" ref="B18:M20" si="2">B3</f>
        <v xml:space="preserve">  ex4PM16_fir_152</v>
      </c>
      <c r="C18" s="14" t="str">
        <f t="shared" si="2"/>
        <v xml:space="preserve">  common</v>
      </c>
      <c r="D18" s="14">
        <f t="shared" si="2"/>
        <v>0.72952121624687993</v>
      </c>
      <c r="E18" s="14" t="str">
        <f t="shared" si="2"/>
        <v>NAN</v>
      </c>
      <c r="F18" s="14">
        <f t="shared" si="2"/>
        <v>3.26</v>
      </c>
      <c r="G18" s="14">
        <f t="shared" si="2"/>
        <v>1.2218937375083279</v>
      </c>
      <c r="H18" s="14">
        <f t="shared" si="2"/>
        <v>1</v>
      </c>
      <c r="I18" s="14">
        <f t="shared" si="2"/>
        <v>0.80701754385964919</v>
      </c>
      <c r="J18" s="14">
        <f t="shared" si="2"/>
        <v>1</v>
      </c>
      <c r="K18" s="14">
        <f t="shared" si="2"/>
        <v>1</v>
      </c>
      <c r="L18" s="14">
        <f t="shared" si="2"/>
        <v>0.83141874895186985</v>
      </c>
      <c r="M18" s="14">
        <f t="shared" si="2"/>
        <v>1</v>
      </c>
      <c r="N18" s="14">
        <f t="shared" si="0"/>
        <v>1</v>
      </c>
      <c r="O18" s="14">
        <f t="shared" si="0"/>
        <v>0.78104265402843598</v>
      </c>
      <c r="P18" s="14">
        <f t="shared" si="0"/>
        <v>1</v>
      </c>
      <c r="Q18" s="14" t="str">
        <f t="shared" si="0"/>
        <v>NAN</v>
      </c>
      <c r="R18" s="14" t="str">
        <f t="shared" si="0"/>
        <v>NAN</v>
      </c>
      <c r="S18" s="14" t="str">
        <f t="shared" si="0"/>
        <v>NAN</v>
      </c>
      <c r="T18" s="14" t="str">
        <f t="shared" si="0"/>
        <v>NAN</v>
      </c>
      <c r="U18" s="14" t="str">
        <f t="shared" si="0"/>
        <v>NAN</v>
      </c>
      <c r="V18" s="14" t="str">
        <f t="shared" si="0"/>
        <v>NAN</v>
      </c>
      <c r="W18" s="14" t="str">
        <f t="shared" si="0"/>
        <v>NAN</v>
      </c>
      <c r="X18" s="14" t="str">
        <f t="shared" si="0"/>
        <v>NAN</v>
      </c>
      <c r="Y18" s="14" t="str">
        <f t="shared" si="0"/>
        <v>NAN</v>
      </c>
      <c r="Z18" s="14">
        <f t="shared" si="0"/>
        <v>0.80294873951599333</v>
      </c>
      <c r="AA18" s="14">
        <f t="shared" si="0"/>
        <v>1</v>
      </c>
      <c r="AB18" s="14">
        <f t="shared" si="0"/>
        <v>1</v>
      </c>
      <c r="AC18" s="14">
        <f t="shared" si="0"/>
        <v>0.84630916325197458</v>
      </c>
      <c r="AD18" s="14">
        <f t="shared" si="0"/>
        <v>0.82362365278182348</v>
      </c>
      <c r="AE18" s="14">
        <f t="shared" si="0"/>
        <v>1</v>
      </c>
      <c r="AF18" s="14">
        <f t="shared" si="0"/>
        <v>0.85000355947889228</v>
      </c>
      <c r="AG18" s="14">
        <f t="shared" si="0"/>
        <v>0.7894257064721969</v>
      </c>
      <c r="AH18" s="14">
        <f t="shared" si="0"/>
        <v>0.875</v>
      </c>
      <c r="AI18" s="14">
        <f t="shared" si="0"/>
        <v>0.875</v>
      </c>
      <c r="AJ18" s="14">
        <f t="shared" si="0"/>
        <v>0.765625</v>
      </c>
      <c r="AK18" s="14" t="str">
        <f t="shared" si="0"/>
        <v>NAN</v>
      </c>
      <c r="AL18" s="14" t="str">
        <f t="shared" si="0"/>
        <v>NAN</v>
      </c>
      <c r="AM18" s="14">
        <f t="shared" si="0"/>
        <v>0.82973621103117512</v>
      </c>
      <c r="AN18" s="14">
        <f t="shared" si="0"/>
        <v>0.78678025248896644</v>
      </c>
      <c r="AO18" s="14">
        <f t="shared" si="0"/>
        <v>0.6418359668924003</v>
      </c>
      <c r="AP18" s="14">
        <f t="shared" si="0"/>
        <v>0.66666666666666663</v>
      </c>
      <c r="AQ18" s="14">
        <f t="shared" si="0"/>
        <v>0.95182139960179912</v>
      </c>
      <c r="AR18" s="14">
        <f t="shared" si="0"/>
        <v>0.81972278125797216</v>
      </c>
      <c r="AS18" s="14">
        <f t="shared" si="0"/>
        <v>0.95182139960179912</v>
      </c>
      <c r="AT18" s="14">
        <f t="shared" si="0"/>
        <v>0.95182139960179912</v>
      </c>
      <c r="AU18" s="14">
        <f t="shared" si="0"/>
        <v>0.66768292682926833</v>
      </c>
      <c r="AV18" s="14">
        <f t="shared" si="0"/>
        <v>0.78839921260851176</v>
      </c>
      <c r="AW18" s="14">
        <f t="shared" si="0"/>
        <v>0.78206726049069331</v>
      </c>
      <c r="AX18" s="14">
        <f t="shared" si="0"/>
        <v>0.68304169847500307</v>
      </c>
      <c r="AY18" s="14">
        <f t="shared" si="0"/>
        <v>0.67742901430282532</v>
      </c>
      <c r="AZ18" s="14">
        <f t="shared" si="0"/>
        <v>0.95348837209302328</v>
      </c>
      <c r="BA18" s="14">
        <f t="shared" si="0"/>
        <v>0.84410345703195855</v>
      </c>
      <c r="BB18" s="14">
        <f t="shared" si="0"/>
        <v>0.86</v>
      </c>
      <c r="BC18" s="14">
        <f t="shared" si="0"/>
        <v>0.74336223290096781</v>
      </c>
      <c r="BD18" s="14">
        <f t="shared" si="0"/>
        <v>0.78103906153819092</v>
      </c>
      <c r="BE18" s="14">
        <f t="shared" si="0"/>
        <v>0.7283744091284986</v>
      </c>
      <c r="BF18" s="14">
        <f t="shared" si="0"/>
        <v>0.95134612439407484</v>
      </c>
      <c r="BG18" s="14">
        <f t="shared" si="0"/>
        <v>0.67544855780149893</v>
      </c>
      <c r="BH18" s="14">
        <f t="shared" si="0"/>
        <v>0.71966589302099648</v>
      </c>
      <c r="BI18" s="14">
        <f t="shared" si="0"/>
        <v>0.71973803878891518</v>
      </c>
      <c r="BJ18" s="14">
        <f t="shared" si="0"/>
        <v>0.82997054607884835</v>
      </c>
      <c r="BK18" s="14">
        <f t="shared" si="0"/>
        <v>1.1333333333333333</v>
      </c>
      <c r="BL18" s="14">
        <f t="shared" si="0"/>
        <v>1.0071937321937321</v>
      </c>
      <c r="BM18" s="14">
        <f t="shared" si="0"/>
        <v>1.1520153902528398</v>
      </c>
      <c r="BN18" s="14">
        <f t="shared" si="0"/>
        <v>1.0195445782309998</v>
      </c>
      <c r="BO18" s="14">
        <f t="shared" si="1"/>
        <v>1.0605099682667147</v>
      </c>
      <c r="BP18" s="14">
        <f t="shared" si="1"/>
        <v>0.85011422696006278</v>
      </c>
      <c r="BQ18" s="14">
        <f t="shared" si="1"/>
        <v>0.85011422696006278</v>
      </c>
      <c r="BR18" s="14">
        <f t="shared" si="1"/>
        <v>0.81770355712148268</v>
      </c>
      <c r="BS18" s="14">
        <f t="shared" si="1"/>
        <v>0.85011422696006278</v>
      </c>
      <c r="BT18" s="14" t="str">
        <f t="shared" si="1"/>
        <v>NAN</v>
      </c>
      <c r="BU18" s="14" t="str">
        <f t="shared" si="1"/>
        <v>NAN</v>
      </c>
      <c r="BV18" s="14">
        <f t="shared" si="1"/>
        <v>0.72239190675170439</v>
      </c>
      <c r="BW18" s="14">
        <f t="shared" si="1"/>
        <v>0.9435343231986848</v>
      </c>
      <c r="BX18" s="14">
        <f t="shared" si="1"/>
        <v>0.66009852216748777</v>
      </c>
      <c r="BY18" s="14">
        <f t="shared" si="1"/>
        <v>0.8774193548387097</v>
      </c>
      <c r="BZ18" s="14">
        <f t="shared" si="1"/>
        <v>0.81857759132465269</v>
      </c>
      <c r="CA18" s="14">
        <f t="shared" si="1"/>
        <v>0.81277514879290946</v>
      </c>
    </row>
    <row r="19" spans="1:16384" x14ac:dyDescent="0.2">
      <c r="A19" s="13"/>
      <c r="B19" s="14" t="str">
        <f t="shared" si="2"/>
        <v xml:space="preserve">  ex2PM16_fir_119</v>
      </c>
      <c r="C19" s="14" t="str">
        <f t="shared" si="2"/>
        <v xml:space="preserve">  common</v>
      </c>
      <c r="D19" s="14">
        <f t="shared" si="2"/>
        <v>0.77488537198639251</v>
      </c>
      <c r="E19" s="14" t="str">
        <f t="shared" si="2"/>
        <v>NAN</v>
      </c>
      <c r="F19" s="14">
        <f t="shared" si="2"/>
        <v>3.1805555555555558</v>
      </c>
      <c r="G19" s="14">
        <f t="shared" si="2"/>
        <v>1.2327524346488981</v>
      </c>
      <c r="H19" s="14">
        <f t="shared" si="2"/>
        <v>1</v>
      </c>
      <c r="I19" s="14">
        <f t="shared" si="2"/>
        <v>0.56818181818181823</v>
      </c>
      <c r="J19" s="14">
        <f t="shared" si="2"/>
        <v>1</v>
      </c>
      <c r="K19" s="14">
        <f t="shared" si="2"/>
        <v>1</v>
      </c>
      <c r="L19" s="14">
        <f t="shared" si="2"/>
        <v>0.80988768654802812</v>
      </c>
      <c r="M19" s="14">
        <f t="shared" si="2"/>
        <v>1</v>
      </c>
      <c r="N19" s="14">
        <f t="shared" si="0"/>
        <v>1</v>
      </c>
      <c r="O19" s="14">
        <f t="shared" si="0"/>
        <v>0.80169286577992749</v>
      </c>
      <c r="P19" s="14">
        <f t="shared" si="0"/>
        <v>1</v>
      </c>
      <c r="Q19" s="14" t="str">
        <f t="shared" si="0"/>
        <v>NAN</v>
      </c>
      <c r="R19" s="14" t="str">
        <f t="shared" si="0"/>
        <v>NAN</v>
      </c>
      <c r="S19" s="14" t="str">
        <f t="shared" si="0"/>
        <v>NAN</v>
      </c>
      <c r="T19" s="14" t="str">
        <f t="shared" si="0"/>
        <v>NAN</v>
      </c>
      <c r="U19" s="14" t="str">
        <f t="shared" si="0"/>
        <v>NAN</v>
      </c>
      <c r="V19" s="14" t="str">
        <f t="shared" si="0"/>
        <v>NAN</v>
      </c>
      <c r="W19" s="14" t="str">
        <f t="shared" si="0"/>
        <v>NAN</v>
      </c>
      <c r="X19" s="14" t="str">
        <f t="shared" si="0"/>
        <v>NAN</v>
      </c>
      <c r="Y19" s="14" t="str">
        <f t="shared" si="0"/>
        <v>NAN</v>
      </c>
      <c r="Z19" s="14">
        <f t="shared" si="0"/>
        <v>0.83968458563954806</v>
      </c>
      <c r="AA19" s="14">
        <f t="shared" si="0"/>
        <v>1</v>
      </c>
      <c r="AB19" s="14">
        <f t="shared" si="0"/>
        <v>1</v>
      </c>
      <c r="AC19" s="14">
        <f t="shared" si="0"/>
        <v>0.84671423206909502</v>
      </c>
      <c r="AD19" s="14">
        <f t="shared" si="0"/>
        <v>0.82477982201318767</v>
      </c>
      <c r="AE19" s="14">
        <f t="shared" si="0"/>
        <v>1</v>
      </c>
      <c r="AF19" s="14">
        <f t="shared" si="0"/>
        <v>0.84570135746606334</v>
      </c>
      <c r="AG19" s="14">
        <f t="shared" si="0"/>
        <v>0.81127733026467208</v>
      </c>
      <c r="AH19" s="14">
        <f t="shared" si="0"/>
        <v>0.91666666666666663</v>
      </c>
      <c r="AI19" s="14">
        <f t="shared" si="0"/>
        <v>0.91666666666666663</v>
      </c>
      <c r="AJ19" s="14">
        <f t="shared" si="0"/>
        <v>0.84027777777777779</v>
      </c>
      <c r="AK19" s="14" t="str">
        <f t="shared" si="0"/>
        <v>NAN</v>
      </c>
      <c r="AL19" s="14" t="str">
        <f t="shared" si="0"/>
        <v>NAN</v>
      </c>
      <c r="AM19" s="14">
        <f t="shared" si="0"/>
        <v>0.81161473087818703</v>
      </c>
      <c r="AN19" s="14">
        <f t="shared" si="0"/>
        <v>0.75824449929107807</v>
      </c>
      <c r="AO19" s="14">
        <f t="shared" si="0"/>
        <v>0.68172268907563027</v>
      </c>
      <c r="AP19" s="14">
        <f t="shared" si="0"/>
        <v>0.7142857142857143</v>
      </c>
      <c r="AQ19" s="14">
        <f t="shared" si="0"/>
        <v>1.0418758814675522</v>
      </c>
      <c r="AR19" s="14">
        <f t="shared" si="0"/>
        <v>0.8213289906977862</v>
      </c>
      <c r="AS19" s="14">
        <f t="shared" si="0"/>
        <v>1.0418758814675522</v>
      </c>
      <c r="AT19" s="14">
        <f t="shared" si="0"/>
        <v>1.0418758814675522</v>
      </c>
      <c r="AU19" s="14">
        <f t="shared" si="0"/>
        <v>0.75289575289575295</v>
      </c>
      <c r="AV19" s="14">
        <f t="shared" si="0"/>
        <v>0.72776061998003772</v>
      </c>
      <c r="AW19" s="14">
        <f t="shared" si="0"/>
        <v>0.70568699412420788</v>
      </c>
      <c r="AX19" s="14">
        <f t="shared" si="0"/>
        <v>0.70812558640850476</v>
      </c>
      <c r="AY19" s="14">
        <f t="shared" si="0"/>
        <v>0.70431351513526042</v>
      </c>
      <c r="AZ19" s="14">
        <f t="shared" si="0"/>
        <v>0.97435897435897434</v>
      </c>
      <c r="BA19" s="14">
        <f t="shared" si="0"/>
        <v>0.79937767617388777</v>
      </c>
      <c r="BB19" s="14">
        <f t="shared" si="0"/>
        <v>0.81395348837209303</v>
      </c>
      <c r="BC19" s="14">
        <f t="shared" si="0"/>
        <v>0.83780346564555541</v>
      </c>
      <c r="BD19" s="14">
        <f t="shared" si="0"/>
        <v>0.80168810451709305</v>
      </c>
      <c r="BE19" s="14">
        <f t="shared" si="0"/>
        <v>0.82117612081571234</v>
      </c>
      <c r="BF19" s="14">
        <f t="shared" si="0"/>
        <v>0.97726870618578987</v>
      </c>
      <c r="BG19" s="14">
        <f t="shared" si="0"/>
        <v>0.75149342891278381</v>
      </c>
      <c r="BH19" s="14">
        <f t="shared" si="0"/>
        <v>0.83116223368294984</v>
      </c>
      <c r="BI19" s="14">
        <f t="shared" si="0"/>
        <v>0.83116994459587057</v>
      </c>
      <c r="BJ19" s="14">
        <f t="shared" si="0"/>
        <v>0.82732866880150979</v>
      </c>
      <c r="BK19" s="14">
        <f t="shared" si="0"/>
        <v>1.1176470588235294</v>
      </c>
      <c r="BL19" s="14">
        <f t="shared" si="0"/>
        <v>0.97623318385650226</v>
      </c>
      <c r="BM19" s="14">
        <f t="shared" si="0"/>
        <v>1.1289562818240955</v>
      </c>
      <c r="BN19" s="14">
        <f t="shared" si="0"/>
        <v>1.1163493671012066</v>
      </c>
      <c r="BO19" s="14">
        <f t="shared" si="1"/>
        <v>1.1233269653647922</v>
      </c>
      <c r="BP19" s="14">
        <f t="shared" si="1"/>
        <v>0.94095000388882211</v>
      </c>
      <c r="BQ19" s="14">
        <f t="shared" si="1"/>
        <v>0.94095000388882211</v>
      </c>
      <c r="BR19" s="14">
        <f t="shared" si="1"/>
        <v>0.82745069581284236</v>
      </c>
      <c r="BS19" s="14">
        <f t="shared" si="1"/>
        <v>0.94095000388882211</v>
      </c>
      <c r="BT19" s="14" t="str">
        <f t="shared" si="1"/>
        <v>NAN</v>
      </c>
      <c r="BU19" s="14" t="str">
        <f t="shared" si="1"/>
        <v>NAN</v>
      </c>
      <c r="BV19" s="14">
        <f t="shared" si="1"/>
        <v>0.81123134270237107</v>
      </c>
      <c r="BW19" s="14">
        <f t="shared" si="1"/>
        <v>0.96543194156303958</v>
      </c>
      <c r="BX19" s="14">
        <f t="shared" si="1"/>
        <v>0.77181208053691275</v>
      </c>
      <c r="BY19" s="14">
        <f t="shared" si="1"/>
        <v>0.84615384615384615</v>
      </c>
      <c r="BZ19" s="14">
        <f t="shared" si="1"/>
        <v>0.77438820195775371</v>
      </c>
      <c r="CA19" s="14">
        <f t="shared" si="1"/>
        <v>0.76817565141055821</v>
      </c>
    </row>
    <row r="20" spans="1:16384" x14ac:dyDescent="0.2">
      <c r="A20" s="15"/>
      <c r="B20" s="14" t="str">
        <f t="shared" si="2"/>
        <v xml:space="preserve">  ex3PM16_fir_61</v>
      </c>
      <c r="C20" s="14" t="str">
        <f t="shared" si="2"/>
        <v xml:space="preserve">  common</v>
      </c>
      <c r="D20" s="14">
        <f t="shared" si="2"/>
        <v>0.80718854706061538</v>
      </c>
      <c r="E20" s="14" t="str">
        <f t="shared" si="2"/>
        <v>NAN</v>
      </c>
      <c r="F20" s="14">
        <f t="shared" si="2"/>
        <v>3.3529411764705879</v>
      </c>
      <c r="G20" s="14">
        <f t="shared" si="2"/>
        <v>1.2809952809952809</v>
      </c>
      <c r="H20" s="14">
        <f t="shared" si="2"/>
        <v>1</v>
      </c>
      <c r="I20" s="14">
        <f t="shared" si="2"/>
        <v>0.66666666666666663</v>
      </c>
      <c r="J20" s="14">
        <f t="shared" si="2"/>
        <v>1</v>
      </c>
      <c r="K20" s="14">
        <f t="shared" si="2"/>
        <v>1</v>
      </c>
      <c r="L20" s="14">
        <f t="shared" si="2"/>
        <v>0.9131281359994009</v>
      </c>
      <c r="M20" s="14">
        <f t="shared" si="2"/>
        <v>1</v>
      </c>
      <c r="N20" s="14">
        <f t="shared" si="0"/>
        <v>1</v>
      </c>
      <c r="O20" s="14">
        <f t="shared" si="0"/>
        <v>0.8137472283813747</v>
      </c>
      <c r="P20" s="14">
        <f t="shared" si="0"/>
        <v>1</v>
      </c>
      <c r="Q20" s="14" t="str">
        <f t="shared" si="0"/>
        <v>NAN</v>
      </c>
      <c r="R20" s="14" t="str">
        <f t="shared" si="0"/>
        <v>NAN</v>
      </c>
      <c r="S20" s="14" t="str">
        <f t="shared" si="0"/>
        <v>NAN</v>
      </c>
      <c r="T20" s="14" t="str">
        <f t="shared" si="0"/>
        <v>NAN</v>
      </c>
      <c r="U20" s="14" t="str">
        <f t="shared" si="0"/>
        <v>NAN</v>
      </c>
      <c r="V20" s="14" t="str">
        <f t="shared" si="0"/>
        <v>NAN</v>
      </c>
      <c r="W20" s="14" t="str">
        <f t="shared" si="0"/>
        <v>NAN</v>
      </c>
      <c r="X20" s="14" t="str">
        <f t="shared" si="0"/>
        <v>NAN</v>
      </c>
      <c r="Y20" s="14" t="str">
        <f t="shared" si="0"/>
        <v>NAN</v>
      </c>
      <c r="Z20" s="14">
        <f t="shared" si="0"/>
        <v>0.85226521584379922</v>
      </c>
      <c r="AA20" s="14">
        <f t="shared" si="0"/>
        <v>1</v>
      </c>
      <c r="AB20" s="14">
        <f t="shared" si="0"/>
        <v>1</v>
      </c>
      <c r="AC20" s="14">
        <f t="shared" si="0"/>
        <v>0.86515363128491618</v>
      </c>
      <c r="AD20" s="14">
        <f t="shared" si="0"/>
        <v>0.84133344701168045</v>
      </c>
      <c r="AE20" s="14">
        <f t="shared" si="0"/>
        <v>1</v>
      </c>
      <c r="AF20" s="14">
        <f t="shared" si="0"/>
        <v>0.86423109600679693</v>
      </c>
      <c r="AG20" s="14">
        <f t="shared" si="0"/>
        <v>0.82961460446247459</v>
      </c>
      <c r="AH20" s="14">
        <f t="shared" si="0"/>
        <v>0.92592592592592593</v>
      </c>
      <c r="AI20" s="14">
        <f t="shared" si="0"/>
        <v>0.92592592592592593</v>
      </c>
      <c r="AJ20" s="14">
        <f t="shared" si="0"/>
        <v>0.85733882030178321</v>
      </c>
      <c r="AK20" s="14" t="str">
        <f t="shared" si="0"/>
        <v>NAN</v>
      </c>
      <c r="AL20" s="14" t="str">
        <f t="shared" si="0"/>
        <v>NAN</v>
      </c>
      <c r="AM20" s="14">
        <f t="shared" si="0"/>
        <v>0.81407035175879405</v>
      </c>
      <c r="AN20" s="14">
        <f t="shared" si="0"/>
        <v>0.84744973429025361</v>
      </c>
      <c r="AO20" s="14">
        <f t="shared" si="0"/>
        <v>0.75656324582338896</v>
      </c>
      <c r="AP20" s="14">
        <f t="shared" si="0"/>
        <v>0.66666666666666674</v>
      </c>
      <c r="AQ20" s="14">
        <f t="shared" si="0"/>
        <v>0.8753290923060677</v>
      </c>
      <c r="AR20" s="14">
        <f t="shared" si="0"/>
        <v>0.83340583211577457</v>
      </c>
      <c r="AS20" s="14">
        <f t="shared" si="0"/>
        <v>0.8753290923060677</v>
      </c>
      <c r="AT20" s="14">
        <f t="shared" si="0"/>
        <v>0.8753290923060677</v>
      </c>
      <c r="AU20" s="14">
        <f t="shared" si="0"/>
        <v>0.72592592592592586</v>
      </c>
      <c r="AV20" s="14">
        <f t="shared" si="0"/>
        <v>0.73215709935507522</v>
      </c>
      <c r="AW20" s="14">
        <f t="shared" si="0"/>
        <v>0.73822576674147278</v>
      </c>
      <c r="AX20" s="14">
        <f t="shared" si="0"/>
        <v>0.72087824292234737</v>
      </c>
      <c r="AY20" s="14">
        <f t="shared" si="0"/>
        <v>0.72313166327590872</v>
      </c>
      <c r="AZ20" s="14">
        <f t="shared" si="0"/>
        <v>1.0857142857142856</v>
      </c>
      <c r="BA20" s="14">
        <f t="shared" si="0"/>
        <v>0.84953778641056077</v>
      </c>
      <c r="BB20" s="14">
        <f t="shared" si="0"/>
        <v>0.6875</v>
      </c>
      <c r="BC20" s="14">
        <f t="shared" si="0"/>
        <v>0.81276110706852778</v>
      </c>
      <c r="BD20" s="14">
        <f t="shared" si="0"/>
        <v>0.81374710979091758</v>
      </c>
      <c r="BE20" s="14">
        <f t="shared" si="0"/>
        <v>0.89114858057251234</v>
      </c>
      <c r="BF20" s="14">
        <f t="shared" si="0"/>
        <v>1.039435481780397</v>
      </c>
      <c r="BG20" s="14">
        <f t="shared" si="0"/>
        <v>0.78695932859909612</v>
      </c>
      <c r="BH20" s="14">
        <f t="shared" si="0"/>
        <v>0.72959129910534604</v>
      </c>
      <c r="BI20" s="14">
        <f t="shared" si="0"/>
        <v>0.73031625753622065</v>
      </c>
      <c r="BJ20" s="14">
        <f t="shared" si="0"/>
        <v>0.90202514398959555</v>
      </c>
      <c r="BK20" s="14">
        <f t="shared" si="0"/>
        <v>1.125</v>
      </c>
      <c r="BL20" s="14">
        <f t="shared" si="0"/>
        <v>1.0237089449783503</v>
      </c>
      <c r="BM20" s="14">
        <f t="shared" si="0"/>
        <v>1.1317057878443513</v>
      </c>
      <c r="BN20" s="14">
        <f t="shared" si="0"/>
        <v>1.1507987310672025</v>
      </c>
      <c r="BO20" s="14">
        <f t="shared" si="1"/>
        <v>1.152246260586081</v>
      </c>
      <c r="BP20" s="14">
        <f t="shared" si="1"/>
        <v>0.80499768979305419</v>
      </c>
      <c r="BQ20" s="14">
        <f t="shared" si="1"/>
        <v>0.80499768979305419</v>
      </c>
      <c r="BR20" s="14">
        <f t="shared" si="1"/>
        <v>0.83369792390148312</v>
      </c>
      <c r="BS20" s="14">
        <f t="shared" si="1"/>
        <v>0.80499768979305419</v>
      </c>
      <c r="BT20" s="14" t="str">
        <f t="shared" si="1"/>
        <v>NAN</v>
      </c>
      <c r="BU20" s="14" t="str">
        <f t="shared" si="1"/>
        <v>NAN</v>
      </c>
      <c r="BV20" s="14">
        <f t="shared" si="1"/>
        <v>0.88689366496107624</v>
      </c>
      <c r="BW20" s="14">
        <f t="shared" si="1"/>
        <v>1.0344731606238982</v>
      </c>
      <c r="BX20" s="14">
        <f t="shared" si="1"/>
        <v>0.78378378378378377</v>
      </c>
      <c r="BY20" s="14">
        <f t="shared" si="1"/>
        <v>0.90769230769230758</v>
      </c>
      <c r="BZ20" s="14">
        <f t="shared" si="1"/>
        <v>0.81116849168488037</v>
      </c>
      <c r="CA20" s="14">
        <f t="shared" si="1"/>
        <v>0.80417673155559766</v>
      </c>
    </row>
    <row r="21" spans="1:16384" s="10" customFormat="1" x14ac:dyDescent="0.2">
      <c r="B21" s="10" t="s">
        <v>191</v>
      </c>
      <c r="D21" s="10" cm="1">
        <f t="array" ref="D21">GEOMEAN(IF(D$17:D$20&gt;0,D$17:D$20))</f>
        <v>0.75882302414894021</v>
      </c>
      <c r="F21" s="10" cm="1">
        <f t="array" ref="F21">GEOMEAN(IF(F$17:F$20&gt;0,F$17:F$20))</f>
        <v>3.2343417312131568</v>
      </c>
      <c r="H21" s="10" cm="1">
        <f t="array" ref="H21">GEOMEAN(IF(H$17:H$20&gt;0,H$17:H$20))</f>
        <v>1</v>
      </c>
      <c r="I21" s="10" cm="1">
        <f t="array" ref="I21">GEOMEAN(IF(I$17:I$20&gt;0,I$17:I$20))</f>
        <v>0.65319255794856912</v>
      </c>
      <c r="O21" s="10" cm="1">
        <f t="array" ref="O21">GEOMEAN(IF(O$17:O$20&gt;0,O$17:O$20))</f>
        <v>0.7847103631971698</v>
      </c>
      <c r="P21" s="10" cm="1">
        <f t="array" ref="P21">GEOMEAN(IF(P$17:P$20&gt;0,P$17:P$20))</f>
        <v>1</v>
      </c>
      <c r="Q21" s="10" t="e" cm="1">
        <f t="array" ref="Q21">GEOMEAN(IF(Q$17:Q$20&gt;0,Q$17:Q$20))</f>
        <v>#NUM!</v>
      </c>
      <c r="R21" s="10" t="e" cm="1">
        <f t="array" ref="R21">GEOMEAN(IF(R$17:R$20&gt;0,R$17:R$20))</f>
        <v>#NUM!</v>
      </c>
      <c r="Z21" s="10" cm="1">
        <f t="array" ref="Z21">GEOMEAN(IF(Z$17:Z$20&gt;0,Z$17:Z$20))</f>
        <v>0.8045081435474426</v>
      </c>
      <c r="AD21" s="10" cm="1">
        <f t="array" ref="AD21">GEOMEAN(IF(AD$17:AD$20&gt;0,AD$17:AD$20))</f>
        <v>0.81919645848608502</v>
      </c>
      <c r="AM21" s="10" cm="1">
        <f t="array" ref="AM21">GEOMEAN(IF(AM$17:AM$20&gt;0,AM$17:AM$20))</f>
        <v>0.81006596965626976</v>
      </c>
      <c r="AO21" s="10" cm="1">
        <f t="array" ref="AO21">GEOMEAN(IF(AO$17:AO$20&gt;0,AO$17:AO$20))</f>
        <v>0.67628730756279576</v>
      </c>
      <c r="AZ21" s="10" cm="1">
        <f t="array" ref="AZ21">GEOMEAN(IF(AZ$17:AZ$20&gt;0,AZ$17:AZ$20))</f>
        <v>1.0076827292649562</v>
      </c>
      <c r="BA21" s="10" cm="1">
        <f t="array" ref="BA21">GEOMEAN(IF(BA$17:BA$20&gt;0,BA$17:BA$20))</f>
        <v>0.83358509765141831</v>
      </c>
      <c r="BG21" s="10" cm="1">
        <f t="array" ref="BG21">GEOMEAN(IF(BG$17:BG$20&gt;0,BG$17:BG$20))</f>
        <v>0.74830546673268916</v>
      </c>
      <c r="BP21" s="10" cm="1">
        <f t="array" ref="BP21">GEOMEAN(IF(BP$17:BP$20&gt;0,BP$17:BP$20))</f>
        <v>0.8628641248264588</v>
      </c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</sheetData>
  <conditionalFormatting sqref="A16:CA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CW21"/>
  <sheetViews>
    <sheetView topLeftCell="B1" zoomScale="90" zoomScaleNormal="90" workbookViewId="0">
      <pane xSplit="1" topLeftCell="D1" activePane="topRight" state="frozen"/>
      <selection activeCell="B1" sqref="B1"/>
      <selection pane="topRight" activeCell="L21" sqref="L21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23.6640625" style="9" customWidth="1"/>
    <col min="4" max="4" width="18.33203125" style="9" customWidth="1"/>
    <col min="5" max="5" width="13" style="9" customWidth="1"/>
    <col min="6" max="6" width="17.6640625" style="9" customWidth="1"/>
    <col min="7" max="7" width="11.5" style="9" customWidth="1"/>
    <col min="8" max="8" width="10.6640625" style="9" customWidth="1"/>
    <col min="9" max="9" width="17.5" style="9" customWidth="1"/>
    <col min="10" max="10" width="13" style="9" customWidth="1"/>
    <col min="11" max="11" width="17.1640625" style="9" customWidth="1"/>
    <col min="12" max="12" width="24.83203125" style="9" customWidth="1"/>
    <col min="13" max="13" width="20.33203125" style="9" customWidth="1"/>
    <col min="14" max="14" width="15.5" style="9" customWidth="1"/>
    <col min="15" max="15" width="13.1640625" style="9" customWidth="1"/>
    <col min="16" max="16" width="13.6640625" style="9" customWidth="1"/>
    <col min="17" max="17" width="18.1640625" style="9" customWidth="1"/>
    <col min="18" max="18" width="19.6640625" style="9" customWidth="1"/>
    <col min="19" max="19" width="28.33203125" style="9" customWidth="1"/>
    <col min="20" max="20" width="20.1640625" style="9" customWidth="1"/>
    <col min="21" max="16384" width="10.83203125" style="9"/>
  </cols>
  <sheetData>
    <row r="1" spans="1:16325" x14ac:dyDescent="0.2">
      <c r="A1" s="9" t="s">
        <v>80</v>
      </c>
      <c r="B1" s="9" t="s">
        <v>81</v>
      </c>
      <c r="C1" s="9" t="s">
        <v>83</v>
      </c>
      <c r="D1" s="9" t="s">
        <v>85</v>
      </c>
      <c r="E1" s="9" t="s">
        <v>87</v>
      </c>
      <c r="F1" s="9" t="s">
        <v>88</v>
      </c>
      <c r="G1" s="9" t="s">
        <v>94</v>
      </c>
      <c r="H1" s="9" t="s">
        <v>95</v>
      </c>
      <c r="I1" s="9" t="s">
        <v>96</v>
      </c>
      <c r="J1" s="9" t="s">
        <v>97</v>
      </c>
      <c r="K1" s="9" t="s">
        <v>105</v>
      </c>
      <c r="L1" s="9" t="s">
        <v>109</v>
      </c>
      <c r="M1" s="9" t="s">
        <v>110</v>
      </c>
      <c r="N1" s="9" t="s">
        <v>117</v>
      </c>
      <c r="O1" s="9" t="s">
        <v>118</v>
      </c>
      <c r="P1" s="9" t="s">
        <v>120</v>
      </c>
      <c r="Q1" s="9" t="s">
        <v>131</v>
      </c>
      <c r="R1" s="9" t="s">
        <v>132</v>
      </c>
      <c r="S1" s="9" t="s">
        <v>138</v>
      </c>
      <c r="T1" s="9" t="s">
        <v>147</v>
      </c>
      <c r="U1" s="9" t="s">
        <v>159</v>
      </c>
    </row>
    <row r="2" spans="1:16325" x14ac:dyDescent="0.2">
      <c r="A2" s="9" t="s">
        <v>160</v>
      </c>
      <c r="B2" s="9" t="str">
        <f>Table1[[#This Row],[  circuit]]</f>
        <v xml:space="preserve">  ex4LS16_fir</v>
      </c>
      <c r="C2" s="9">
        <f>IFERROR(('Yosys+Odin-II'!D2/'Odin-II'!D2), "NAN")</f>
        <v>0.72662714585649013</v>
      </c>
      <c r="D2" s="9">
        <f>IFERROR(('Yosys+Odin-II'!F2/'Odin-II'!F2), "NAN")</f>
        <v>3.1477272727272729</v>
      </c>
      <c r="E2" s="9">
        <f>IFERROR(('Yosys+Odin-II'!H2/'Odin-II'!H2), "NAN")</f>
        <v>1</v>
      </c>
      <c r="F2" s="9">
        <f>IFERROR(('Yosys+Odin-II'!I2/'Odin-II'!I2), "NAN")</f>
        <v>0.5955056179775281</v>
      </c>
      <c r="G2" s="9">
        <f>IFERROR(('Yosys+Odin-II'!O2/'Odin-II'!O2), "NAN")</f>
        <v>0.74415817855002997</v>
      </c>
      <c r="H2" s="9">
        <f>IFERROR(('Yosys+Odin-II'!P2/'Odin-II'!P2), "NAN")</f>
        <v>1</v>
      </c>
      <c r="I2" s="9" t="str">
        <f>IFERROR(('Yosys+Odin-II'!Q2/'Odin-II'!Q2), "NAN")</f>
        <v>NAN</v>
      </c>
      <c r="J2" s="9" t="str">
        <f>IFERROR(('Yosys+Odin-II'!R2/'Odin-II'!R2), "NAN")</f>
        <v>NAN</v>
      </c>
      <c r="K2" s="9">
        <f>IFERROR(('Yosys+Odin-II'!Z2/'Odin-II'!Z2), "NAN")</f>
        <v>0.72902599308958693</v>
      </c>
      <c r="L2" s="9">
        <f>IFERROR(('Yosys+Odin-II'!AD2/'Odin-II'!AD2), "NAN")</f>
        <v>0.78798376954654392</v>
      </c>
      <c r="M2" s="9">
        <f>IFERROR(('Yosys+Odin-II'!AE2/'Odin-II'!AE2), "NAN")</f>
        <v>1</v>
      </c>
      <c r="N2" s="9" t="str">
        <f>IFERROR(('Yosys+Odin-II'!AL2/'Odin-II'!AL2), "NAN")</f>
        <v>NAN</v>
      </c>
      <c r="O2" s="9">
        <f>IFERROR(('Yosys+Odin-II'!AM2/'Odin-II'!AM2), "NAN")</f>
        <v>0.78547008547008546</v>
      </c>
      <c r="P2" s="9">
        <f>IFERROR(('Yosys+Odin-II'!AO2/'Odin-II'!AO2), "NAN")</f>
        <v>0.63189935064935066</v>
      </c>
      <c r="Q2" s="9">
        <f>IFERROR(('Yosys+Odin-II'!AZ2/'Odin-II'!AZ2), "NAN")</f>
        <v>1.0222222222222221</v>
      </c>
      <c r="R2" s="9">
        <f>IFERROR(('Yosys+Odin-II'!BA2/'Odin-II'!BA2), "NAN")</f>
        <v>0.84230498819202826</v>
      </c>
      <c r="S2" s="9">
        <f>IFERROR(('Yosys+Odin-II'!BG2/'Odin-II'!BG2), "NAN")</f>
        <v>0.78495709237758715</v>
      </c>
      <c r="T2" s="9">
        <f>IFERROR(('Yosys+Odin-II'!BP2/'Odin-II'!BP2), "NAN")</f>
        <v>0.8608573351925759</v>
      </c>
      <c r="U2" s="9" t="s">
        <v>159</v>
      </c>
    </row>
    <row r="3" spans="1:16325" x14ac:dyDescent="0.2">
      <c r="A3" s="9" t="s">
        <v>160</v>
      </c>
      <c r="B3" s="9" t="str">
        <f>Table1[[#This Row],[  circuit]]</f>
        <v xml:space="preserve">  ex4PM16_fir_152</v>
      </c>
      <c r="C3" s="9">
        <f>IFERROR(('Yosys+Odin-II'!D3/'Odin-II'!D3), "NAN")</f>
        <v>0.72952121624687993</v>
      </c>
      <c r="D3" s="9">
        <f>IFERROR(('Yosys+Odin-II'!F3/'Odin-II'!F3), "NAN")</f>
        <v>3.26</v>
      </c>
      <c r="E3" s="9">
        <f>IFERROR(('Yosys+Odin-II'!H3/'Odin-II'!H3), "NAN")</f>
        <v>1</v>
      </c>
      <c r="F3" s="9">
        <f>IFERROR(('Yosys+Odin-II'!I3/'Odin-II'!I3), "NAN")</f>
        <v>0.80701754385964919</v>
      </c>
      <c r="G3" s="9">
        <f>IFERROR(('Yosys+Odin-II'!O3/'Odin-II'!O3), "NAN")</f>
        <v>0.78104265402843598</v>
      </c>
      <c r="H3" s="9">
        <f>IFERROR(('Yosys+Odin-II'!P3/'Odin-II'!P3), "NAN")</f>
        <v>1</v>
      </c>
      <c r="I3" s="9" t="str">
        <f>IFERROR(('Yosys+Odin-II'!Q3/'Odin-II'!Q3), "NAN")</f>
        <v>NAN</v>
      </c>
      <c r="J3" s="9" t="str">
        <f>IFERROR(('Yosys+Odin-II'!R3/'Odin-II'!R3), "NAN")</f>
        <v>NAN</v>
      </c>
      <c r="K3" s="9">
        <f>IFERROR(('Yosys+Odin-II'!Z3/'Odin-II'!Z3), "NAN")</f>
        <v>0.80294873951599333</v>
      </c>
      <c r="L3" s="9">
        <f>IFERROR(('Yosys+Odin-II'!AD3/'Odin-II'!AD3), "NAN")</f>
        <v>0.82362365278182348</v>
      </c>
      <c r="M3" s="9">
        <f>IFERROR(('Yosys+Odin-II'!AE3/'Odin-II'!AE3), "NAN")</f>
        <v>1</v>
      </c>
      <c r="N3" s="9" t="str">
        <f>IFERROR(('Yosys+Odin-II'!AL3/'Odin-II'!AL3), "NAN")</f>
        <v>NAN</v>
      </c>
      <c r="O3" s="9">
        <f>IFERROR(('Yosys+Odin-II'!AM3/'Odin-II'!AM3), "NAN")</f>
        <v>0.82973621103117512</v>
      </c>
      <c r="P3" s="9">
        <f>IFERROR(('Yosys+Odin-II'!AO3/'Odin-II'!AO3), "NAN")</f>
        <v>0.6418359668924003</v>
      </c>
      <c r="Q3" s="9">
        <f>IFERROR(('Yosys+Odin-II'!AZ3/'Odin-II'!AZ3), "NAN")</f>
        <v>0.95348837209302328</v>
      </c>
      <c r="R3" s="9">
        <f>IFERROR(('Yosys+Odin-II'!BA3/'Odin-II'!BA3), "NAN")</f>
        <v>0.84410345703195855</v>
      </c>
      <c r="S3" s="9">
        <f>IFERROR(('Yosys+Odin-II'!BG3/'Odin-II'!BG3), "NAN")</f>
        <v>0.67544855780149893</v>
      </c>
      <c r="T3" s="9">
        <f>IFERROR(('Yosys+Odin-II'!BP3/'Odin-II'!BP3), "NAN")</f>
        <v>0.85011422696006278</v>
      </c>
      <c r="U3" s="9" t="s">
        <v>159</v>
      </c>
    </row>
    <row r="4" spans="1:16325" x14ac:dyDescent="0.2">
      <c r="A4" s="9" t="s">
        <v>160</v>
      </c>
      <c r="B4" s="9" t="str">
        <f>Table1[[#This Row],[  circuit]]</f>
        <v xml:space="preserve">  ex2PM16_fir_119</v>
      </c>
      <c r="C4" s="9">
        <f>IFERROR(('Yosys+Odin-II'!D4/'Odin-II'!D4), "NAN")</f>
        <v>0.77488537198639251</v>
      </c>
      <c r="D4" s="9">
        <f>IFERROR(('Yosys+Odin-II'!F4/'Odin-II'!F4), "NAN")</f>
        <v>3.1805555555555558</v>
      </c>
      <c r="E4" s="9">
        <f>IFERROR(('Yosys+Odin-II'!H4/'Odin-II'!H4), "NAN")</f>
        <v>1</v>
      </c>
      <c r="F4" s="9">
        <f>IFERROR(('Yosys+Odin-II'!I4/'Odin-II'!I4), "NAN")</f>
        <v>0.56818181818181823</v>
      </c>
      <c r="G4" s="9">
        <f>IFERROR(('Yosys+Odin-II'!O4/'Odin-II'!O4), "NAN")</f>
        <v>0.80169286577992749</v>
      </c>
      <c r="H4" s="9">
        <f>IFERROR(('Yosys+Odin-II'!P4/'Odin-II'!P4), "NAN")</f>
        <v>1</v>
      </c>
      <c r="I4" s="9" t="str">
        <f>IFERROR(('Yosys+Odin-II'!Q4/'Odin-II'!Q4), "NAN")</f>
        <v>NAN</v>
      </c>
      <c r="J4" s="9" t="str">
        <f>IFERROR(('Yosys+Odin-II'!R4/'Odin-II'!R4), "NAN")</f>
        <v>NAN</v>
      </c>
      <c r="K4" s="9">
        <f>IFERROR(('Yosys+Odin-II'!Z4/'Odin-II'!Z4), "NAN")</f>
        <v>0.83968458563954806</v>
      </c>
      <c r="L4" s="9">
        <f>IFERROR(('Yosys+Odin-II'!AD4/'Odin-II'!AD4), "NAN")</f>
        <v>0.82477982201318767</v>
      </c>
      <c r="M4" s="9">
        <f>IFERROR(('Yosys+Odin-II'!AE4/'Odin-II'!AE4), "NAN")</f>
        <v>1</v>
      </c>
      <c r="N4" s="9" t="str">
        <f>IFERROR(('Yosys+Odin-II'!AL4/'Odin-II'!AL4), "NAN")</f>
        <v>NAN</v>
      </c>
      <c r="O4" s="9">
        <f>IFERROR(('Yosys+Odin-II'!AM4/'Odin-II'!AM4), "NAN")</f>
        <v>0.81161473087818703</v>
      </c>
      <c r="P4" s="9">
        <f>IFERROR(('Yosys+Odin-II'!AO4/'Odin-II'!AO4), "NAN")</f>
        <v>0.68172268907563027</v>
      </c>
      <c r="Q4" s="9">
        <f>IFERROR(('Yosys+Odin-II'!AZ4/'Odin-II'!AZ4), "NAN")</f>
        <v>0.97435897435897434</v>
      </c>
      <c r="R4" s="9">
        <f>IFERROR(('Yosys+Odin-II'!BA4/'Odin-II'!BA4), "NAN")</f>
        <v>0.79937767617388777</v>
      </c>
      <c r="S4" s="9">
        <f>IFERROR(('Yosys+Odin-II'!BG4/'Odin-II'!BG4), "NAN")</f>
        <v>0.75149342891278381</v>
      </c>
      <c r="T4" s="9">
        <f>IFERROR(('Yosys+Odin-II'!BP4/'Odin-II'!BP4), "NAN")</f>
        <v>0.94095000388882211</v>
      </c>
      <c r="U4" s="9" t="s">
        <v>159</v>
      </c>
    </row>
    <row r="5" spans="1:16325" x14ac:dyDescent="0.2">
      <c r="A5" s="9" t="s">
        <v>160</v>
      </c>
      <c r="B5" s="9" t="str">
        <f>Table1[[#This Row],[  circuit]]</f>
        <v xml:space="preserve">  ex3PM16_fir_61</v>
      </c>
      <c r="C5" s="9">
        <f>IFERROR(('Yosys+Odin-II'!D5/'Odin-II'!D5), "NAN")</f>
        <v>0.80718854706061538</v>
      </c>
      <c r="D5" s="9">
        <f>IFERROR(('Yosys+Odin-II'!F5/'Odin-II'!F5), "NAN")</f>
        <v>3.3529411764705879</v>
      </c>
      <c r="E5" s="9">
        <f>IFERROR(('Yosys+Odin-II'!H5/'Odin-II'!H5), "NAN")</f>
        <v>1</v>
      </c>
      <c r="F5" s="9">
        <f>IFERROR(('Yosys+Odin-II'!I5/'Odin-II'!I5), "NAN")</f>
        <v>0.66666666666666663</v>
      </c>
      <c r="G5" s="9">
        <f>IFERROR(('Yosys+Odin-II'!O5/'Odin-II'!O5), "NAN")</f>
        <v>0.8137472283813747</v>
      </c>
      <c r="H5" s="9">
        <f>IFERROR(('Yosys+Odin-II'!P5/'Odin-II'!P5), "NAN")</f>
        <v>1</v>
      </c>
      <c r="I5" s="9" t="str">
        <f>IFERROR(('Yosys+Odin-II'!Q5/'Odin-II'!Q5), "NAN")</f>
        <v>NAN</v>
      </c>
      <c r="J5" s="9" t="str">
        <f>IFERROR(('Yosys+Odin-II'!R5/'Odin-II'!R5), "NAN")</f>
        <v>NAN</v>
      </c>
      <c r="K5" s="9">
        <f>IFERROR(('Yosys+Odin-II'!Z5/'Odin-II'!Z5), "NAN")</f>
        <v>0.85226521584379922</v>
      </c>
      <c r="L5" s="9">
        <f>IFERROR(('Yosys+Odin-II'!AD5/'Odin-II'!AD5), "NAN")</f>
        <v>0.84133344701168045</v>
      </c>
      <c r="M5" s="9">
        <f>IFERROR(('Yosys+Odin-II'!AE5/'Odin-II'!AE5), "NAN")</f>
        <v>1</v>
      </c>
      <c r="N5" s="9" t="str">
        <f>IFERROR(('Yosys+Odin-II'!AL5/'Odin-II'!AL5), "NAN")</f>
        <v>NAN</v>
      </c>
      <c r="O5" s="9">
        <f>IFERROR(('Yosys+Odin-II'!AM5/'Odin-II'!AM5), "NAN")</f>
        <v>0.81407035175879405</v>
      </c>
      <c r="P5" s="9">
        <f>IFERROR(('Yosys+Odin-II'!AO5/'Odin-II'!AO5), "NAN")</f>
        <v>0.75656324582338896</v>
      </c>
      <c r="Q5" s="9">
        <f>IFERROR(('Yosys+Odin-II'!AZ5/'Odin-II'!AZ5), "NAN")</f>
        <v>1.0857142857142856</v>
      </c>
      <c r="R5" s="9">
        <f>IFERROR(('Yosys+Odin-II'!BA5/'Odin-II'!BA5), "NAN")</f>
        <v>0.84953778641056077</v>
      </c>
      <c r="S5" s="9">
        <f>IFERROR(('Yosys+Odin-II'!BG5/'Odin-II'!BG5), "NAN")</f>
        <v>0.78695932859909612</v>
      </c>
      <c r="T5" s="9">
        <f>IFERROR(('Yosys+Odin-II'!BP5/'Odin-II'!BP5), "NAN")</f>
        <v>0.80499768979305419</v>
      </c>
      <c r="U5" s="9" t="s">
        <v>159</v>
      </c>
    </row>
    <row r="6" spans="1:16325" x14ac:dyDescent="0.2">
      <c r="A6" s="9" t="s">
        <v>160</v>
      </c>
      <c r="B6" s="9" t="str">
        <f>Table1[[#This Row],[  circuit]]</f>
        <v xml:space="preserve">  ex1LS16_fir_41</v>
      </c>
      <c r="C6" s="9">
        <f>IFERROR(('Yosys+Odin-II'!D6/'Odin-II'!D6), "NAN")</f>
        <v>0.84670724958494747</v>
      </c>
      <c r="D6" s="9">
        <f>IFERROR(('Yosys+Odin-II'!F6/'Odin-II'!F6), "NAN")</f>
        <v>3.6363636363636367</v>
      </c>
      <c r="E6" s="9">
        <f>IFERROR(('Yosys+Odin-II'!H6/'Odin-II'!H6), "NAN")</f>
        <v>1</v>
      </c>
      <c r="F6" s="9">
        <f>IFERROR(('Yosys+Odin-II'!I6/'Odin-II'!I6), "NAN")</f>
        <v>0.69565217391304346</v>
      </c>
      <c r="G6" s="9">
        <f>IFERROR(('Yosys+Odin-II'!O6/'Odin-II'!O6), "NAN")</f>
        <v>0.79797979797979801</v>
      </c>
      <c r="H6" s="9">
        <f>IFERROR(('Yosys+Odin-II'!P6/'Odin-II'!P6), "NAN")</f>
        <v>1</v>
      </c>
      <c r="I6" s="9" t="str">
        <f>IFERROR(('Yosys+Odin-II'!Q6/'Odin-II'!Q6), "NAN")</f>
        <v>NAN</v>
      </c>
      <c r="J6" s="9" t="str">
        <f>IFERROR(('Yosys+Odin-II'!R6/'Odin-II'!R6), "NAN")</f>
        <v>NAN</v>
      </c>
      <c r="K6" s="9">
        <f>IFERROR(('Yosys+Odin-II'!Z6/'Odin-II'!Z6), "NAN")</f>
        <v>0.88568906543087278</v>
      </c>
      <c r="L6" s="9">
        <f>IFERROR(('Yosys+Odin-II'!AD6/'Odin-II'!AD6), "NAN")</f>
        <v>0.84911204803883988</v>
      </c>
      <c r="M6" s="9">
        <f>IFERROR(('Yosys+Odin-II'!AE6/'Odin-II'!AE6), "NAN")</f>
        <v>1</v>
      </c>
      <c r="N6" s="9" t="str">
        <f>IFERROR(('Yosys+Odin-II'!AL6/'Odin-II'!AL6), "NAN")</f>
        <v>NAN</v>
      </c>
      <c r="O6" s="9">
        <f>IFERROR(('Yosys+Odin-II'!AM6/'Odin-II'!AM6), "NAN")</f>
        <v>0.83450704225352124</v>
      </c>
      <c r="P6" s="9">
        <f>IFERROR(('Yosys+Odin-II'!AO6/'Odin-II'!AO6), "NAN")</f>
        <v>0.69260700389105068</v>
      </c>
      <c r="Q6" s="9">
        <f>IFERROR(('Yosys+Odin-II'!AZ6/'Odin-II'!AZ6), "NAN")</f>
        <v>1</v>
      </c>
      <c r="R6" s="9">
        <f>IFERROR(('Yosys+Odin-II'!BA6/'Odin-II'!BA6), "NAN")</f>
        <v>0.85261341780744426</v>
      </c>
      <c r="S6" s="9">
        <f>IFERROR(('Yosys+Odin-II'!BG6/'Odin-II'!BG6), "NAN")</f>
        <v>0.87593423019431993</v>
      </c>
      <c r="T6" s="9">
        <f>IFERROR(('Yosys+Odin-II'!BP6/'Odin-II'!BP6), "NAN")</f>
        <v>0.76259871393585399</v>
      </c>
      <c r="U6" s="9" t="s">
        <v>159</v>
      </c>
    </row>
    <row r="7" spans="1:16325" x14ac:dyDescent="0.2">
      <c r="A7" s="9" t="s">
        <v>160</v>
      </c>
      <c r="B7" s="9" t="str">
        <f>Table1[[#This Row],[  circuit]]</f>
        <v xml:space="preserve">  ex2BT16_fir_71</v>
      </c>
      <c r="C7" s="9">
        <f>IFERROR(('Yosys+Odin-II'!D7/'Odin-II'!D7), "NAN")</f>
        <v>0.79999999999999993</v>
      </c>
      <c r="D7" s="9">
        <f>IFERROR(('Yosys+Odin-II'!F7/'Odin-II'!F7), "NAN")</f>
        <v>8.8928571428571423</v>
      </c>
      <c r="E7" s="9">
        <f>IFERROR(('Yosys+Odin-II'!H7/'Odin-II'!H7), "NAN")</f>
        <v>1</v>
      </c>
      <c r="F7" s="9">
        <f>IFERROR(('Yosys+Odin-II'!I7/'Odin-II'!I7), "NAN")</f>
        <v>0.5714285714285714</v>
      </c>
      <c r="G7" s="9">
        <f>IFERROR(('Yosys+Odin-II'!O7/'Odin-II'!O7), "NAN")</f>
        <v>0.76363636363636367</v>
      </c>
      <c r="H7" s="9">
        <f>IFERROR(('Yosys+Odin-II'!P7/'Odin-II'!P7), "NAN")</f>
        <v>1</v>
      </c>
      <c r="I7" s="9" t="str">
        <f>IFERROR(('Yosys+Odin-II'!Q7/'Odin-II'!Q7), "NAN")</f>
        <v>NAN</v>
      </c>
      <c r="J7" s="9" t="str">
        <f>IFERROR(('Yosys+Odin-II'!R7/'Odin-II'!R7), "NAN")</f>
        <v>NAN</v>
      </c>
      <c r="K7" s="9">
        <f>IFERROR(('Yosys+Odin-II'!Z7/'Odin-II'!Z7), "NAN")</f>
        <v>0.78672135349910277</v>
      </c>
      <c r="L7" s="9">
        <f>IFERROR(('Yosys+Odin-II'!AD7/'Odin-II'!AD7), "NAN")</f>
        <v>0.71795160382667422</v>
      </c>
      <c r="M7" s="9">
        <f>IFERROR(('Yosys+Odin-II'!AE7/'Odin-II'!AE7), "NAN")</f>
        <v>1</v>
      </c>
      <c r="N7" s="9" t="str">
        <f>IFERROR(('Yosys+Odin-II'!AL7/'Odin-II'!AL7), "NAN")</f>
        <v>NAN</v>
      </c>
      <c r="O7" s="9">
        <f>IFERROR(('Yosys+Odin-II'!AM7/'Odin-II'!AM7), "NAN")</f>
        <v>0.57324840764331209</v>
      </c>
      <c r="P7" s="9">
        <f>IFERROR(('Yosys+Odin-II'!AO7/'Odin-II'!AO7), "NAN")</f>
        <v>0.60062893081761004</v>
      </c>
      <c r="Q7" s="9">
        <f>IFERROR(('Yosys+Odin-II'!AZ7/'Odin-II'!AZ7), "NAN")</f>
        <v>0.91891891891891897</v>
      </c>
      <c r="R7" s="9">
        <f>IFERROR(('Yosys+Odin-II'!BA7/'Odin-II'!BA7), "NAN")</f>
        <v>0.82923145268769438</v>
      </c>
      <c r="S7" s="9">
        <f>IFERROR(('Yosys+Odin-II'!BG7/'Odin-II'!BG7), "NAN")</f>
        <v>0.79536679536679544</v>
      </c>
      <c r="T7" s="9">
        <f>IFERROR(('Yosys+Odin-II'!BP7/'Odin-II'!BP7), "NAN")</f>
        <v>0.91748346653454249</v>
      </c>
      <c r="U7" s="9" t="s">
        <v>159</v>
      </c>
    </row>
    <row r="8" spans="1:16325" x14ac:dyDescent="0.2">
      <c r="A8" s="9" t="s">
        <v>160</v>
      </c>
      <c r="B8" s="9" t="str">
        <f>Table1[[#This Row],[  circuit]]</f>
        <v xml:space="preserve">  ex1PM16_fir_28</v>
      </c>
      <c r="C8" s="9">
        <f>IFERROR(('Yosys+Odin-II'!D8/'Odin-II'!D8), "NAN")</f>
        <v>0.85325131810193322</v>
      </c>
      <c r="D8" s="9">
        <f>IFERROR(('Yosys+Odin-II'!F8/'Odin-II'!F8), "NAN")</f>
        <v>4.0769230769230766</v>
      </c>
      <c r="E8" s="9">
        <f>IFERROR(('Yosys+Odin-II'!H8/'Odin-II'!H8), "NAN")</f>
        <v>1</v>
      </c>
      <c r="F8" s="9">
        <f>IFERROR(('Yosys+Odin-II'!I8/'Odin-II'!I8), "NAN")</f>
        <v>0.7142857142857143</v>
      </c>
      <c r="G8" s="9">
        <f>IFERROR(('Yosys+Odin-II'!O8/'Odin-II'!O8), "NAN")</f>
        <v>0.83050847457627119</v>
      </c>
      <c r="H8" s="9">
        <f>IFERROR(('Yosys+Odin-II'!P8/'Odin-II'!P8), "NAN")</f>
        <v>1</v>
      </c>
      <c r="I8" s="9" t="str">
        <f>IFERROR(('Yosys+Odin-II'!Q8/'Odin-II'!Q8), "NAN")</f>
        <v>NAN</v>
      </c>
      <c r="J8" s="9" t="str">
        <f>IFERROR(('Yosys+Odin-II'!R8/'Odin-II'!R8), "NAN")</f>
        <v>NAN</v>
      </c>
      <c r="K8" s="9">
        <f>IFERROR(('Yosys+Odin-II'!Z8/'Odin-II'!Z8), "NAN")</f>
        <v>0.89818384740259738</v>
      </c>
      <c r="L8" s="9">
        <f>IFERROR(('Yosys+Odin-II'!AD8/'Odin-II'!AD8), "NAN")</f>
        <v>0.85691478746757133</v>
      </c>
      <c r="M8" s="9">
        <f>IFERROR(('Yosys+Odin-II'!AE8/'Odin-II'!AE8), "NAN")</f>
        <v>1</v>
      </c>
      <c r="N8" s="9" t="str">
        <f>IFERROR(('Yosys+Odin-II'!AL8/'Odin-II'!AL8), "NAN")</f>
        <v>NAN</v>
      </c>
      <c r="O8" s="9">
        <f>IFERROR(('Yosys+Odin-II'!AM8/'Odin-II'!AM8), "NAN")</f>
        <v>0.93589743589743579</v>
      </c>
      <c r="P8" s="9">
        <f>IFERROR(('Yosys+Odin-II'!AO8/'Odin-II'!AO8), "NAN")</f>
        <v>0.71241830065359479</v>
      </c>
      <c r="Q8" s="9">
        <f>IFERROR(('Yosys+Odin-II'!AZ8/'Odin-II'!AZ8), "NAN")</f>
        <v>1</v>
      </c>
      <c r="R8" s="9">
        <f>IFERROR(('Yosys+Odin-II'!BA8/'Odin-II'!BA8), "NAN")</f>
        <v>0.87704699181203272</v>
      </c>
      <c r="S8" s="9">
        <f>IFERROR(('Yosys+Odin-II'!BG8/'Odin-II'!BG8), "NAN")</f>
        <v>0.80962800875273522</v>
      </c>
      <c r="T8" s="9">
        <f>IFERROR(('Yosys+Odin-II'!BP8/'Odin-II'!BP8), "NAN")</f>
        <v>1.048729292728896</v>
      </c>
      <c r="U8" s="9" t="s">
        <v>159</v>
      </c>
    </row>
    <row r="9" spans="1:16325" x14ac:dyDescent="0.2">
      <c r="A9" s="9" t="s">
        <v>160</v>
      </c>
      <c r="B9" s="9" t="str">
        <f>Table1[[#This Row],[  circuit]]</f>
        <v xml:space="preserve">  ex1BT16_fir_20</v>
      </c>
      <c r="C9" s="9">
        <f>IFERROR(('Yosys+Odin-II'!D9/'Odin-II'!D9), "NAN")</f>
        <v>0.76707317073170744</v>
      </c>
      <c r="D9" s="9">
        <f>IFERROR(('Yosys+Odin-II'!F9/'Odin-II'!F9), "NAN")</f>
        <v>5.2222222222222223</v>
      </c>
      <c r="E9" s="9">
        <f>IFERROR(('Yosys+Odin-II'!H9/'Odin-II'!H9), "NAN")</f>
        <v>1</v>
      </c>
      <c r="F9" s="9">
        <f>IFERROR(('Yosys+Odin-II'!I9/'Odin-II'!I9), "NAN")</f>
        <v>0.7777777777777779</v>
      </c>
      <c r="G9" s="9">
        <f>IFERROR(('Yosys+Odin-II'!O9/'Odin-II'!O9), "NAN")</f>
        <v>0.8</v>
      </c>
      <c r="H9" s="9">
        <f>IFERROR(('Yosys+Odin-II'!P9/'Odin-II'!P9), "NAN")</f>
        <v>1</v>
      </c>
      <c r="I9" s="9" t="str">
        <f>IFERROR(('Yosys+Odin-II'!Q9/'Odin-II'!Q9), "NAN")</f>
        <v>NAN</v>
      </c>
      <c r="J9" s="9" t="str">
        <f>IFERROR(('Yosys+Odin-II'!R9/'Odin-II'!R9), "NAN")</f>
        <v>NAN</v>
      </c>
      <c r="K9" s="9">
        <f>IFERROR(('Yosys+Odin-II'!Z9/'Odin-II'!Z9), "NAN")</f>
        <v>0.89184911632814556</v>
      </c>
      <c r="L9" s="9">
        <f>IFERROR(('Yosys+Odin-II'!AD9/'Odin-II'!AD9), "NAN")</f>
        <v>0.83787128712871284</v>
      </c>
      <c r="M9" s="9">
        <f>IFERROR(('Yosys+Odin-II'!AE9/'Odin-II'!AE9), "NAN")</f>
        <v>1</v>
      </c>
      <c r="N9" s="9" t="str">
        <f>IFERROR(('Yosys+Odin-II'!AL9/'Odin-II'!AL9), "NAN")</f>
        <v>NAN</v>
      </c>
      <c r="O9" s="9">
        <f>IFERROR(('Yosys+Odin-II'!AM9/'Odin-II'!AM9), "NAN")</f>
        <v>0.70866141732283461</v>
      </c>
      <c r="P9" s="9">
        <f>IFERROR(('Yosys+Odin-II'!AO9/'Odin-II'!AO9), "NAN")</f>
        <v>0.76404494382022481</v>
      </c>
      <c r="Q9" s="9">
        <f>IFERROR(('Yosys+Odin-II'!AZ9/'Odin-II'!AZ9), "NAN")</f>
        <v>0.96875</v>
      </c>
      <c r="R9" s="9">
        <f>IFERROR(('Yosys+Odin-II'!BA9/'Odin-II'!BA9), "NAN")</f>
        <v>0.80667457934790199</v>
      </c>
      <c r="S9" s="9">
        <f>IFERROR(('Yosys+Odin-II'!BG9/'Odin-II'!BG9), "NAN")</f>
        <v>0.65266106442577032</v>
      </c>
      <c r="T9" s="9">
        <f>IFERROR(('Yosys+Odin-II'!BP9/'Odin-II'!BP9), "NAN")</f>
        <v>0.90720962287315376</v>
      </c>
      <c r="U9" s="9" t="s">
        <v>159</v>
      </c>
    </row>
    <row r="10" spans="1:16325" x14ac:dyDescent="0.2">
      <c r="A10" s="9" t="s">
        <v>160</v>
      </c>
      <c r="B10" s="9" t="str">
        <f>Table1[[#This Row],[  circuit]]</f>
        <v xml:space="preserve">  ex4EP16_fir_10</v>
      </c>
      <c r="C10" s="9">
        <f>IFERROR(('Yosys+Odin-II'!D10/'Odin-II'!D10), "NAN")</f>
        <v>0.88495575221238942</v>
      </c>
      <c r="D10" s="9">
        <f>IFERROR(('Yosys+Odin-II'!F10/'Odin-II'!F10), "NAN")</f>
        <v>4.3999999999999995</v>
      </c>
      <c r="E10" s="9">
        <f>IFERROR(('Yosys+Odin-II'!H10/'Odin-II'!H10), "NAN")</f>
        <v>1</v>
      </c>
      <c r="F10" s="9">
        <f>IFERROR(('Yosys+Odin-II'!I10/'Odin-II'!I10), "NAN")</f>
        <v>0.6</v>
      </c>
      <c r="G10" s="9">
        <f>IFERROR(('Yosys+Odin-II'!O10/'Odin-II'!O10), "NAN")</f>
        <v>0.83098591549295775</v>
      </c>
      <c r="H10" s="9">
        <f>IFERROR(('Yosys+Odin-II'!P10/'Odin-II'!P10), "NAN")</f>
        <v>1</v>
      </c>
      <c r="I10" s="9" t="str">
        <f>IFERROR(('Yosys+Odin-II'!Q10/'Odin-II'!Q10), "NAN")</f>
        <v>NAN</v>
      </c>
      <c r="J10" s="9" t="str">
        <f>IFERROR(('Yosys+Odin-II'!R10/'Odin-II'!R10), "NAN")</f>
        <v>NAN</v>
      </c>
      <c r="K10" s="9">
        <f>IFERROR(('Yosys+Odin-II'!Z10/'Odin-II'!Z10), "NAN")</f>
        <v>0.92829126875852663</v>
      </c>
      <c r="L10" s="9">
        <f>IFERROR(('Yosys+Odin-II'!AD10/'Odin-II'!AD10), "NAN")</f>
        <v>0.85164271047227924</v>
      </c>
      <c r="M10" s="9">
        <f>IFERROR(('Yosys+Odin-II'!AE10/'Odin-II'!AE10), "NAN")</f>
        <v>1</v>
      </c>
      <c r="N10" s="9" t="str">
        <f>IFERROR(('Yosys+Odin-II'!AL10/'Odin-II'!AL10), "NAN")</f>
        <v>NAN</v>
      </c>
      <c r="O10" s="9">
        <f>IFERROR(('Yosys+Odin-II'!AM10/'Odin-II'!AM10), "NAN")</f>
        <v>0.93333333333333346</v>
      </c>
      <c r="P10" s="9">
        <f>IFERROR(('Yosys+Odin-II'!AO10/'Odin-II'!AO10), "NAN")</f>
        <v>0.82</v>
      </c>
      <c r="Q10" s="9">
        <f>IFERROR(('Yosys+Odin-II'!AZ10/'Odin-II'!AZ10), "NAN")</f>
        <v>1.2692307692307692</v>
      </c>
      <c r="R10" s="9">
        <f>IFERROR(('Yosys+Odin-II'!BA10/'Odin-II'!BA10), "NAN")</f>
        <v>0.76718713586576559</v>
      </c>
      <c r="S10" s="9">
        <f>IFERROR(('Yosys+Odin-II'!BG10/'Odin-II'!BG10), "NAN")</f>
        <v>0.89502762430939231</v>
      </c>
      <c r="T10" s="9">
        <f>IFERROR(('Yosys+Odin-II'!BP10/'Odin-II'!BP10), "NAN")</f>
        <v>0.95209561185114333</v>
      </c>
      <c r="U10" s="9" t="s">
        <v>159</v>
      </c>
    </row>
    <row r="11" spans="1:16325" x14ac:dyDescent="0.2">
      <c r="A11" s="9" t="s">
        <v>160</v>
      </c>
      <c r="B11" s="9" t="str">
        <f>Table1[[#This Row],[  circuit]]</f>
        <v xml:space="preserve">  ex2EP16_fir_13</v>
      </c>
      <c r="C11" s="9">
        <f>IFERROR(('Yosys+Odin-II'!D11/'Odin-II'!D11), "NAN")</f>
        <v>0.89415041782729809</v>
      </c>
      <c r="D11" s="9">
        <f>IFERROR(('Yosys+Odin-II'!F11/'Odin-II'!F11), "NAN")</f>
        <v>5.75</v>
      </c>
      <c r="E11" s="9">
        <f>IFERROR(('Yosys+Odin-II'!H11/'Odin-II'!H11), "NAN")</f>
        <v>1</v>
      </c>
      <c r="F11" s="9">
        <f>IFERROR(('Yosys+Odin-II'!I11/'Odin-II'!I11), "NAN")</f>
        <v>0.75</v>
      </c>
      <c r="G11" s="9">
        <f>IFERROR(('Yosys+Odin-II'!O11/'Odin-II'!O11), "NAN")</f>
        <v>0.96078431372549022</v>
      </c>
      <c r="H11" s="9">
        <f>IFERROR(('Yosys+Odin-II'!P11/'Odin-II'!P11), "NAN")</f>
        <v>1</v>
      </c>
      <c r="I11" s="9" t="str">
        <f>IFERROR(('Yosys+Odin-II'!Q11/'Odin-II'!Q11), "NAN")</f>
        <v>NAN</v>
      </c>
      <c r="J11" s="9" t="str">
        <f>IFERROR(('Yosys+Odin-II'!R11/'Odin-II'!R11), "NAN")</f>
        <v>NAN</v>
      </c>
      <c r="K11" s="9">
        <f>IFERROR(('Yosys+Odin-II'!Z11/'Odin-II'!Z11), "NAN")</f>
        <v>0.97327394209354123</v>
      </c>
      <c r="L11" s="9">
        <f>IFERROR(('Yosys+Odin-II'!AD11/'Odin-II'!AD11), "NAN")</f>
        <v>0.93430152143845091</v>
      </c>
      <c r="M11" s="9">
        <f>IFERROR(('Yosys+Odin-II'!AE11/'Odin-II'!AE11), "NAN")</f>
        <v>1</v>
      </c>
      <c r="N11" s="9" t="str">
        <f>IFERROR(('Yosys+Odin-II'!AL11/'Odin-II'!AL11), "NAN")</f>
        <v>NAN</v>
      </c>
      <c r="O11" s="9">
        <f>IFERROR(('Yosys+Odin-II'!AM11/'Odin-II'!AM11), "NAN")</f>
        <v>0.875</v>
      </c>
      <c r="P11" s="9">
        <f>IFERROR(('Yosys+Odin-II'!AO11/'Odin-II'!AO11), "NAN")</f>
        <v>0.80555555555555558</v>
      </c>
      <c r="Q11" s="9">
        <f>IFERROR(('Yosys+Odin-II'!AZ11/'Odin-II'!AZ11), "NAN")</f>
        <v>0.96153846153846156</v>
      </c>
      <c r="R11" s="9">
        <f>IFERROR(('Yosys+Odin-II'!BA11/'Odin-II'!BA11), "NAN")</f>
        <v>1.0240831103415708</v>
      </c>
      <c r="S11" s="9">
        <f>IFERROR(('Yosys+Odin-II'!BG11/'Odin-II'!BG11), "NAN")</f>
        <v>0.77922077922077915</v>
      </c>
      <c r="T11" s="9">
        <f>IFERROR(('Yosys+Odin-II'!BP11/'Odin-II'!BP11), "NAN")</f>
        <v>0.98251001274555605</v>
      </c>
      <c r="U11" s="9" t="s">
        <v>159</v>
      </c>
    </row>
    <row r="12" spans="1:16325" x14ac:dyDescent="0.2">
      <c r="A12" s="9" t="s">
        <v>160</v>
      </c>
      <c r="B12" s="9" t="str">
        <f>Table1[[#This Row],[  circuit]]</f>
        <v xml:space="preserve">  ex1EP16_fir_6</v>
      </c>
      <c r="C12" s="9">
        <f>IFERROR(('Yosys+Odin-II'!D12/'Odin-II'!D12), "NAN")</f>
        <v>0.82462686567164167</v>
      </c>
      <c r="D12" s="9">
        <f>IFERROR(('Yosys+Odin-II'!F12/'Odin-II'!F12), "NAN")</f>
        <v>5</v>
      </c>
      <c r="E12" s="9">
        <f>IFERROR(('Yosys+Odin-II'!H12/'Odin-II'!H12), "NAN")</f>
        <v>1</v>
      </c>
      <c r="F12" s="9">
        <f>IFERROR(('Yosys+Odin-II'!I12/'Odin-II'!I12), "NAN")</f>
        <v>1.5</v>
      </c>
      <c r="G12" s="9">
        <f>IFERROR(('Yosys+Odin-II'!O12/'Odin-II'!O12), "NAN")</f>
        <v>0.89473684210526316</v>
      </c>
      <c r="H12" s="9">
        <f>IFERROR(('Yosys+Odin-II'!P12/'Odin-II'!P12), "NAN")</f>
        <v>1</v>
      </c>
      <c r="I12" s="9" t="str">
        <f>IFERROR(('Yosys+Odin-II'!Q12/'Odin-II'!Q12), "NAN")</f>
        <v>NAN</v>
      </c>
      <c r="J12" s="9" t="str">
        <f>IFERROR(('Yosys+Odin-II'!R12/'Odin-II'!R12), "NAN")</f>
        <v>NAN</v>
      </c>
      <c r="K12" s="9">
        <f>IFERROR(('Yosys+Odin-II'!Z12/'Odin-II'!Z12), "NAN")</f>
        <v>0.9421091837820581</v>
      </c>
      <c r="L12" s="9">
        <f>IFERROR(('Yosys+Odin-II'!AD12/'Odin-II'!AD12), "NAN")</f>
        <v>0.86582048957388935</v>
      </c>
      <c r="M12" s="9">
        <f>IFERROR(('Yosys+Odin-II'!AE12/'Odin-II'!AE12), "NAN")</f>
        <v>1</v>
      </c>
      <c r="N12" s="9" t="str">
        <f>IFERROR(('Yosys+Odin-II'!AL12/'Odin-II'!AL12), "NAN")</f>
        <v>NAN</v>
      </c>
      <c r="O12" s="9">
        <f>IFERROR(('Yosys+Odin-II'!AM12/'Odin-II'!AM12), "NAN")</f>
        <v>0.87500000000000011</v>
      </c>
      <c r="P12" s="9">
        <f>IFERROR(('Yosys+Odin-II'!AO12/'Odin-II'!AO12), "NAN")</f>
        <v>0.83333333333333337</v>
      </c>
      <c r="Q12" s="9">
        <f>IFERROR(('Yosys+Odin-II'!AZ12/'Odin-II'!AZ12), "NAN")</f>
        <v>1.0833333333333333</v>
      </c>
      <c r="R12" s="9">
        <f>IFERROR(('Yosys+Odin-II'!BA12/'Odin-II'!BA12), "NAN")</f>
        <v>0.8795365107127241</v>
      </c>
      <c r="S12" s="9">
        <f>IFERROR(('Yosys+Odin-II'!BG12/'Odin-II'!BG12), "NAN")</f>
        <v>0.71052631578947378</v>
      </c>
      <c r="T12" s="9">
        <f>IFERROR(('Yosys+Odin-II'!BP12/'Odin-II'!BP12), "NAN")</f>
        <v>1.0714483327784525</v>
      </c>
      <c r="U12" s="9" t="s">
        <v>159</v>
      </c>
    </row>
    <row r="15" spans="1:16325" s="10" customFormat="1" x14ac:dyDescent="0.2">
      <c r="B15" s="10" t="s">
        <v>168</v>
      </c>
      <c r="C15" s="10" cm="1">
        <f t="array" ref="C15">GEOMEAN(IF(C$2:C$12&gt;0,C$2:C$12))</f>
        <v>0.80806151291086081</v>
      </c>
      <c r="D15" s="10" cm="1">
        <f t="array" ref="D15">GEOMEAN(IF(D$2:D$12&gt;0,D$2:D$12))</f>
        <v>4.3098923322040141</v>
      </c>
      <c r="E15" s="10" cm="1">
        <f t="array" ref="E15">GEOMEAN(IF(E$2:E$12&gt;0,E$2:E$12))</f>
        <v>1</v>
      </c>
      <c r="F15" s="10" cm="1">
        <f t="array" ref="F15">GEOMEAN(IF(F$2:F$12&gt;0,F$2:F$12))</f>
        <v>0.72043612196875462</v>
      </c>
      <c r="G15" s="10" cm="1">
        <f t="array" ref="G15">GEOMEAN(IF(G$2:G$12&gt;0,G$2:G$12))</f>
        <v>0.81796209982463586</v>
      </c>
      <c r="H15" s="10" cm="1">
        <f t="array" ref="H15">GEOMEAN(IF(H$2:H$12&gt;0,H$2:H$12))</f>
        <v>1</v>
      </c>
      <c r="I15" s="10" t="e" cm="1">
        <f t="array" ref="I15">GEOMEAN(IF(I$2:I$12&gt;0,I$2:I$12))</f>
        <v>#NUM!</v>
      </c>
      <c r="J15" s="10" t="e" cm="1">
        <f t="array" ref="J15">GEOMEAN(IF(J$2:J$12&gt;0,J$2:J$12))</f>
        <v>#NUM!</v>
      </c>
      <c r="K15" s="10" cm="1">
        <f t="array" ref="K15">GEOMEAN(IF(K$2:K$12&gt;0,K$2:K$12))</f>
        <v>0.86350279522130158</v>
      </c>
      <c r="L15" s="10" cm="1">
        <f t="array" ref="L15">GEOMEAN(IF(L$2:L$12&gt;0,L$2:L$12))</f>
        <v>0.83401277474678814</v>
      </c>
      <c r="O15" s="10" cm="1">
        <f t="array" ref="O15">GEOMEAN(IF(O$2:O$12&gt;0,O$2:O$12))</f>
        <v>0.80936258149698637</v>
      </c>
      <c r="P15" s="10" cm="1">
        <f t="array" ref="P15">GEOMEAN(IF(P$2:P$12&gt;0,P$2:P$12))</f>
        <v>0.71782436500811486</v>
      </c>
      <c r="Q15" s="10" cm="1">
        <f t="array" ref="Q15">GEOMEAN(IF(Q$2:Q$12&gt;0,Q$2:Q$12))</f>
        <v>1.017750278380142</v>
      </c>
      <c r="R15" s="10" cm="1">
        <f t="array" ref="R15">GEOMEAN(IF(R$2:R$12&gt;0,R$2:R$12))</f>
        <v>0.84979205311163408</v>
      </c>
      <c r="S15" s="10" cm="1">
        <f t="array" ref="S15">GEOMEAN(IF(S$2:S$12&gt;0,S$2:S$12))</f>
        <v>0.7709688247366685</v>
      </c>
      <c r="T15" s="10" cm="1">
        <f t="array" ref="T15">GEOMEAN(IF(T$2:T$12&gt;0,T$2:T$12))</f>
        <v>0.91354392920627392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</row>
    <row r="16" spans="1:16325" s="11" customFormat="1" ht="51" x14ac:dyDescent="0.2">
      <c r="B16" s="12" t="s">
        <v>169</v>
      </c>
      <c r="C16" s="12" t="s">
        <v>170</v>
      </c>
      <c r="D16" s="12" t="s">
        <v>171</v>
      </c>
      <c r="E16" s="12" t="s">
        <v>172</v>
      </c>
      <c r="F16" s="12" t="s">
        <v>173</v>
      </c>
      <c r="G16" s="12" t="s">
        <v>174</v>
      </c>
      <c r="H16" s="12" t="s">
        <v>175</v>
      </c>
      <c r="I16" s="12" t="s">
        <v>176</v>
      </c>
      <c r="J16" s="12" t="s">
        <v>177</v>
      </c>
      <c r="K16" s="12" t="s">
        <v>178</v>
      </c>
      <c r="L16" s="12" t="s">
        <v>179</v>
      </c>
      <c r="M16" s="12" t="s">
        <v>180</v>
      </c>
      <c r="O16" s="12" t="s">
        <v>181</v>
      </c>
      <c r="P16" s="12" t="s">
        <v>182</v>
      </c>
      <c r="Q16" s="12" t="s">
        <v>183</v>
      </c>
      <c r="R16" s="12" t="s">
        <v>184</v>
      </c>
      <c r="S16" s="12" t="s">
        <v>185</v>
      </c>
      <c r="T16" s="12" t="s">
        <v>186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</row>
    <row r="17" spans="1:16325" x14ac:dyDescent="0.2">
      <c r="A17" s="13"/>
      <c r="B17" s="14" t="str">
        <f>B2</f>
        <v xml:space="preserve">  ex4LS16_fir</v>
      </c>
      <c r="C17" s="14">
        <f t="shared" ref="C17:S20" si="0">C2</f>
        <v>0.72662714585649013</v>
      </c>
      <c r="D17" s="14">
        <f t="shared" si="0"/>
        <v>3.1477272727272729</v>
      </c>
      <c r="E17" s="14">
        <f t="shared" si="0"/>
        <v>1</v>
      </c>
      <c r="F17" s="14">
        <f t="shared" si="0"/>
        <v>0.5955056179775281</v>
      </c>
      <c r="G17" s="14">
        <f t="shared" si="0"/>
        <v>0.74415817855002997</v>
      </c>
      <c r="H17" s="14">
        <f t="shared" si="0"/>
        <v>1</v>
      </c>
      <c r="I17" s="14" t="str">
        <f t="shared" si="0"/>
        <v>NAN</v>
      </c>
      <c r="J17" s="14" t="str">
        <f t="shared" si="0"/>
        <v>NAN</v>
      </c>
      <c r="K17" s="14">
        <f t="shared" si="0"/>
        <v>0.72902599308958693</v>
      </c>
      <c r="L17" s="14">
        <f t="shared" si="0"/>
        <v>0.78798376954654392</v>
      </c>
      <c r="M17" s="14">
        <f t="shared" si="0"/>
        <v>1</v>
      </c>
      <c r="N17" s="14" t="str">
        <f t="shared" si="0"/>
        <v>NAN</v>
      </c>
      <c r="O17" s="14">
        <f t="shared" si="0"/>
        <v>0.78547008547008546</v>
      </c>
      <c r="P17" s="14">
        <f t="shared" si="0"/>
        <v>0.63189935064935066</v>
      </c>
      <c r="Q17" s="14">
        <f t="shared" si="0"/>
        <v>1.0222222222222221</v>
      </c>
      <c r="R17" s="14">
        <f t="shared" si="0"/>
        <v>0.84230498819202826</v>
      </c>
      <c r="S17" s="14">
        <f t="shared" si="0"/>
        <v>0.78495709237758715</v>
      </c>
      <c r="T17" s="14">
        <f t="shared" ref="T17:T20" si="1">T2</f>
        <v>0.8608573351925759</v>
      </c>
    </row>
    <row r="18" spans="1:16325" x14ac:dyDescent="0.2">
      <c r="A18" s="15"/>
      <c r="B18" s="14" t="str">
        <f t="shared" ref="B18:F20" si="2">B3</f>
        <v xml:space="preserve">  ex4PM16_fir_152</v>
      </c>
      <c r="C18" s="14">
        <f t="shared" si="2"/>
        <v>0.72952121624687993</v>
      </c>
      <c r="D18" s="14">
        <f t="shared" si="2"/>
        <v>3.26</v>
      </c>
      <c r="E18" s="14">
        <f t="shared" si="2"/>
        <v>1</v>
      </c>
      <c r="F18" s="14">
        <f t="shared" si="2"/>
        <v>0.80701754385964919</v>
      </c>
      <c r="G18" s="14">
        <f t="shared" si="0"/>
        <v>0.78104265402843598</v>
      </c>
      <c r="H18" s="14">
        <f t="shared" si="0"/>
        <v>1</v>
      </c>
      <c r="I18" s="14" t="str">
        <f t="shared" si="0"/>
        <v>NAN</v>
      </c>
      <c r="J18" s="14" t="str">
        <f t="shared" si="0"/>
        <v>NAN</v>
      </c>
      <c r="K18" s="14">
        <f t="shared" si="0"/>
        <v>0.80294873951599333</v>
      </c>
      <c r="L18" s="14">
        <f t="shared" si="0"/>
        <v>0.82362365278182348</v>
      </c>
      <c r="M18" s="14">
        <f t="shared" si="0"/>
        <v>1</v>
      </c>
      <c r="N18" s="14" t="str">
        <f t="shared" si="0"/>
        <v>NAN</v>
      </c>
      <c r="O18" s="14">
        <f t="shared" si="0"/>
        <v>0.82973621103117512</v>
      </c>
      <c r="P18" s="14">
        <f t="shared" si="0"/>
        <v>0.6418359668924003</v>
      </c>
      <c r="Q18" s="14">
        <f t="shared" si="0"/>
        <v>0.95348837209302328</v>
      </c>
      <c r="R18" s="14">
        <f t="shared" si="0"/>
        <v>0.84410345703195855</v>
      </c>
      <c r="S18" s="14">
        <f t="shared" si="0"/>
        <v>0.67544855780149893</v>
      </c>
      <c r="T18" s="14">
        <f t="shared" si="1"/>
        <v>0.85011422696006278</v>
      </c>
    </row>
    <row r="19" spans="1:16325" x14ac:dyDescent="0.2">
      <c r="A19" s="13"/>
      <c r="B19" s="14" t="str">
        <f t="shared" si="2"/>
        <v xml:space="preserve">  ex2PM16_fir_119</v>
      </c>
      <c r="C19" s="14">
        <f t="shared" si="2"/>
        <v>0.77488537198639251</v>
      </c>
      <c r="D19" s="14">
        <f t="shared" si="2"/>
        <v>3.1805555555555558</v>
      </c>
      <c r="E19" s="14">
        <f t="shared" si="2"/>
        <v>1</v>
      </c>
      <c r="F19" s="14">
        <f t="shared" si="2"/>
        <v>0.56818181818181823</v>
      </c>
      <c r="G19" s="14">
        <f t="shared" si="0"/>
        <v>0.80169286577992749</v>
      </c>
      <c r="H19" s="14">
        <f t="shared" si="0"/>
        <v>1</v>
      </c>
      <c r="I19" s="14" t="str">
        <f t="shared" si="0"/>
        <v>NAN</v>
      </c>
      <c r="J19" s="14" t="str">
        <f t="shared" si="0"/>
        <v>NAN</v>
      </c>
      <c r="K19" s="14">
        <f t="shared" si="0"/>
        <v>0.83968458563954806</v>
      </c>
      <c r="L19" s="14">
        <f t="shared" si="0"/>
        <v>0.82477982201318767</v>
      </c>
      <c r="M19" s="14">
        <f t="shared" si="0"/>
        <v>1</v>
      </c>
      <c r="N19" s="14" t="str">
        <f t="shared" si="0"/>
        <v>NAN</v>
      </c>
      <c r="O19" s="14">
        <f t="shared" si="0"/>
        <v>0.81161473087818703</v>
      </c>
      <c r="P19" s="14">
        <f t="shared" si="0"/>
        <v>0.68172268907563027</v>
      </c>
      <c r="Q19" s="14">
        <f t="shared" si="0"/>
        <v>0.97435897435897434</v>
      </c>
      <c r="R19" s="14">
        <f t="shared" si="0"/>
        <v>0.79937767617388777</v>
      </c>
      <c r="S19" s="14">
        <f t="shared" si="0"/>
        <v>0.75149342891278381</v>
      </c>
      <c r="T19" s="14">
        <f t="shared" si="1"/>
        <v>0.94095000388882211</v>
      </c>
    </row>
    <row r="20" spans="1:16325" x14ac:dyDescent="0.2">
      <c r="A20" s="15"/>
      <c r="B20" s="14" t="str">
        <f t="shared" si="2"/>
        <v xml:space="preserve">  ex3PM16_fir_61</v>
      </c>
      <c r="C20" s="14">
        <f t="shared" si="2"/>
        <v>0.80718854706061538</v>
      </c>
      <c r="D20" s="14">
        <f t="shared" si="2"/>
        <v>3.3529411764705879</v>
      </c>
      <c r="E20" s="14">
        <f t="shared" si="2"/>
        <v>1</v>
      </c>
      <c r="F20" s="14">
        <f t="shared" si="2"/>
        <v>0.66666666666666663</v>
      </c>
      <c r="G20" s="14">
        <f t="shared" si="0"/>
        <v>0.8137472283813747</v>
      </c>
      <c r="H20" s="14">
        <f t="shared" si="0"/>
        <v>1</v>
      </c>
      <c r="I20" s="14" t="str">
        <f t="shared" si="0"/>
        <v>NAN</v>
      </c>
      <c r="J20" s="14" t="str">
        <f t="shared" si="0"/>
        <v>NAN</v>
      </c>
      <c r="K20" s="14">
        <f t="shared" si="0"/>
        <v>0.85226521584379922</v>
      </c>
      <c r="L20" s="14">
        <f t="shared" si="0"/>
        <v>0.84133344701168045</v>
      </c>
      <c r="M20" s="14">
        <f t="shared" si="0"/>
        <v>1</v>
      </c>
      <c r="N20" s="14" t="str">
        <f t="shared" si="0"/>
        <v>NAN</v>
      </c>
      <c r="O20" s="14">
        <f t="shared" si="0"/>
        <v>0.81407035175879405</v>
      </c>
      <c r="P20" s="14">
        <f t="shared" si="0"/>
        <v>0.75656324582338896</v>
      </c>
      <c r="Q20" s="14">
        <f t="shared" si="0"/>
        <v>1.0857142857142856</v>
      </c>
      <c r="R20" s="14">
        <f t="shared" si="0"/>
        <v>0.84953778641056077</v>
      </c>
      <c r="S20" s="14">
        <f t="shared" si="0"/>
        <v>0.78695932859909612</v>
      </c>
      <c r="T20" s="14">
        <f t="shared" si="1"/>
        <v>0.80499768979305419</v>
      </c>
    </row>
    <row r="21" spans="1:16325" s="10" customFormat="1" x14ac:dyDescent="0.2">
      <c r="B21" s="10" t="s">
        <v>191</v>
      </c>
      <c r="C21" s="10" cm="1">
        <f t="array" ref="C21">GEOMEAN(IF(C$17:C$20&gt;0,C$17:C$20))</f>
        <v>0.75882302414894021</v>
      </c>
      <c r="D21" s="10" cm="1">
        <f t="array" ref="D21">GEOMEAN(IF(D$17:D$20&gt;0,D$17:D$20))</f>
        <v>3.2343417312131568</v>
      </c>
      <c r="E21" s="10" cm="1">
        <f t="array" ref="E21">GEOMEAN(IF(E$17:E$20&gt;0,E$17:E$20))</f>
        <v>1</v>
      </c>
      <c r="F21" s="10" cm="1">
        <f t="array" ref="F21">GEOMEAN(IF(F$17:F$20&gt;0,F$17:F$20))</f>
        <v>0.65319255794856912</v>
      </c>
      <c r="G21" s="10" cm="1">
        <f t="array" ref="G21">GEOMEAN(IF(G$17:G$20&gt;0,G$17:G$20))</f>
        <v>0.7847103631971698</v>
      </c>
      <c r="H21" s="10" cm="1">
        <f t="array" ref="H21">GEOMEAN(IF(H$17:H$20&gt;0,H$17:H$20))</f>
        <v>1</v>
      </c>
      <c r="I21" s="10" t="e" cm="1">
        <f t="array" ref="I21">GEOMEAN(IF(I$17:I$20&gt;0,I$17:I$20))</f>
        <v>#NUM!</v>
      </c>
      <c r="J21" s="10" t="e" cm="1">
        <f t="array" ref="J21">GEOMEAN(IF(J$17:J$20&gt;0,J$17:J$20))</f>
        <v>#NUM!</v>
      </c>
      <c r="K21" s="10" cm="1">
        <f t="array" ref="K21">GEOMEAN(IF(K$17:K$20&gt;0,K$17:K$20))</f>
        <v>0.8045081435474426</v>
      </c>
      <c r="L21" s="10" cm="1">
        <f t="array" ref="L21">GEOMEAN(IF(L$17:L$20&gt;0,L$17:L$20))</f>
        <v>0.81919645848608502</v>
      </c>
      <c r="O21" s="10" cm="1">
        <f t="array" ref="O21">GEOMEAN(IF(O$17:O$20&gt;0,O$17:O$20))</f>
        <v>0.81006596965626976</v>
      </c>
      <c r="P21" s="10" cm="1">
        <f t="array" ref="P21">GEOMEAN(IF(P$17:P$20&gt;0,P$17:P$20))</f>
        <v>0.67628730756279576</v>
      </c>
      <c r="Q21" s="10" cm="1">
        <f t="array" ref="Q21">GEOMEAN(IF(Q$17:Q$20&gt;0,Q$17:Q$20))</f>
        <v>1.0076827292649562</v>
      </c>
      <c r="R21" s="10" cm="1">
        <f t="array" ref="R21">GEOMEAN(IF(R$17:R$20&gt;0,R$17:R$20))</f>
        <v>0.83358509765141831</v>
      </c>
      <c r="S21" s="10" cm="1">
        <f t="array" ref="S21">GEOMEAN(IF(S$17:S$20&gt;0,S$17:S$20))</f>
        <v>0.74830546673268916</v>
      </c>
      <c r="T21" s="10" cm="1">
        <f t="array" ref="T21">GEOMEAN(IF(T$17:T$20&gt;0,T$17:T$20))</f>
        <v>0.8628641248264588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</row>
  </sheetData>
  <conditionalFormatting sqref="A16:T1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21"/>
  <sheetViews>
    <sheetView topLeftCell="B1" zoomScale="90" zoomScaleNormal="90" workbookViewId="0">
      <pane xSplit="1" topLeftCell="C1" activePane="topRight" state="frozen"/>
      <selection activeCell="B1" sqref="B1"/>
      <selection pane="topRight" activeCell="C21" sqref="C21"/>
    </sheetView>
  </sheetViews>
  <sheetFormatPr baseColWidth="10" defaultRowHeight="16" x14ac:dyDescent="0.2"/>
  <cols>
    <col min="1" max="1" width="39.83203125" bestFit="1" customWidth="1"/>
    <col min="2" max="2" width="19" bestFit="1" customWidth="1"/>
    <col min="3" max="3" width="23" bestFit="1" customWidth="1"/>
    <col min="4" max="4" width="18.5" bestFit="1" customWidth="1"/>
    <col min="5" max="5" width="12.5" bestFit="1" customWidth="1"/>
    <col min="6" max="6" width="8.5" bestFit="1" customWidth="1"/>
    <col min="7" max="7" width="9.5" bestFit="1" customWidth="1"/>
    <col min="8" max="8" width="10.83203125" bestFit="1" customWidth="1"/>
    <col min="9" max="9" width="15.1640625" bestFit="1" customWidth="1"/>
    <col min="10" max="10" width="16.33203125" bestFit="1" customWidth="1"/>
    <col min="11" max="11" width="18.6640625" bestFit="1" customWidth="1"/>
    <col min="12" max="12" width="18.33203125" bestFit="1" customWidth="1"/>
    <col min="13" max="13" width="16.33203125" bestFit="1" customWidth="1"/>
    <col min="14" max="14" width="15.33203125" bestFit="1" customWidth="1"/>
    <col min="15" max="15" width="12.1640625" bestFit="1" customWidth="1"/>
    <col min="16" max="16" width="12.83203125" bestFit="1" customWidth="1"/>
    <col min="17" max="17" width="27" bestFit="1" customWidth="1"/>
    <col min="18" max="18" width="23.1640625" bestFit="1" customWidth="1"/>
    <col min="19" max="19" width="27" bestFit="1" customWidth="1"/>
  </cols>
  <sheetData>
    <row r="1" spans="2:19" x14ac:dyDescent="0.2">
      <c r="B1" s="9" t="str">
        <f>PRUNED_COMP!B1</f>
        <v xml:space="preserve">  circuit</v>
      </c>
      <c r="C1" s="9" t="str">
        <f>PRUNED_COMP!L1</f>
        <v xml:space="preserve">  num_pre_packed_blocks</v>
      </c>
      <c r="D1" s="9" t="str">
        <f>PRUNED_COMP!M1</f>
        <v xml:space="preserve">  num_netlist_clocks</v>
      </c>
      <c r="E1" s="9" t="str">
        <f>PRUNED_COMP!E1</f>
        <v xml:space="preserve">  abc_depth</v>
      </c>
      <c r="F1" s="9" t="str">
        <f>PRUNED_COMP!H1</f>
        <v xml:space="preserve">  num_io</v>
      </c>
      <c r="G1" s="9" t="str">
        <f>PRUNED_COMP!G1</f>
        <v xml:space="preserve">  num_clb</v>
      </c>
      <c r="H1" s="9" t="str">
        <f>PRUNED_COMP!J1</f>
        <v xml:space="preserve">  num_mult</v>
      </c>
      <c r="I1" s="9" t="str">
        <f>PRUNED_COMP!I1</f>
        <v xml:space="preserve">  num_memories</v>
      </c>
      <c r="J1" s="9" t="str">
        <f>PRUNED_COMP!Q1</f>
        <v xml:space="preserve">  min_chan_width</v>
      </c>
      <c r="K1" s="9" t="str">
        <f>PRUNED_COMP!R1</f>
        <v xml:space="preserve">  routed_wirelength</v>
      </c>
      <c r="L1" s="9" t="str">
        <f>PRUNED_COMP!T1</f>
        <v xml:space="preserve">  critical_path_delay</v>
      </c>
      <c r="M1" s="9" t="str">
        <f>PRUNED_COMP!D1</f>
        <v xml:space="preserve">  odin_synth_time</v>
      </c>
      <c r="N1" s="9" t="str">
        <f>PRUNED_COMP!F1</f>
        <v xml:space="preserve">  abc_synth_time</v>
      </c>
      <c r="O1" s="9" t="str">
        <f>PRUNED_COMP!O1</f>
        <v xml:space="preserve">  pack_time</v>
      </c>
      <c r="P1" s="9" t="str">
        <f>PRUNED_COMP!P1</f>
        <v xml:space="preserve">  place_time</v>
      </c>
      <c r="Q1" s="9" t="str">
        <f>PRUNED_COMP!S1</f>
        <v xml:space="preserve">  min_chan_width_route_time</v>
      </c>
      <c r="R1" s="9" t="str">
        <f>PRUNED_COMP!C1</f>
        <v xml:space="preserve">  vtr_flow_elapsed_time</v>
      </c>
      <c r="S1" s="9" t="str">
        <f>PRUNED_COMP!K1</f>
        <v xml:space="preserve">  max_vpr_mem</v>
      </c>
    </row>
    <row r="2" spans="2:19" x14ac:dyDescent="0.2">
      <c r="B2" s="9" t="str">
        <f>PRUNED_COMP!B2</f>
        <v xml:space="preserve">  ex4LS16_fir</v>
      </c>
      <c r="C2" s="9">
        <f>PRUNED_COMP!L2</f>
        <v>0.78798376954654392</v>
      </c>
      <c r="D2" s="9">
        <f>PRUNED_COMP!M2</f>
        <v>1</v>
      </c>
      <c r="E2" s="9">
        <f>PRUNED_COMP!E2</f>
        <v>1</v>
      </c>
      <c r="F2" s="9">
        <f>PRUNED_COMP!H2</f>
        <v>1</v>
      </c>
      <c r="G2" s="9">
        <f>PRUNED_COMP!G2</f>
        <v>0.74415817855002997</v>
      </c>
      <c r="H2" s="9" t="str">
        <f>PRUNED_COMP!J2</f>
        <v>NAN</v>
      </c>
      <c r="I2" s="9" t="str">
        <f>PRUNED_COMP!I2</f>
        <v>NAN</v>
      </c>
      <c r="J2" s="9">
        <f>PRUNED_COMP!Q2</f>
        <v>1.0222222222222221</v>
      </c>
      <c r="K2" s="9">
        <f>PRUNED_COMP!R2</f>
        <v>0.84230498819202826</v>
      </c>
      <c r="L2" s="9">
        <f>PRUNED_COMP!T2</f>
        <v>0.8608573351925759</v>
      </c>
      <c r="M2" s="9">
        <f>PRUNED_COMP!D2</f>
        <v>3.1477272727272729</v>
      </c>
      <c r="N2" s="9">
        <f>PRUNED_COMP!F2</f>
        <v>0.5955056179775281</v>
      </c>
      <c r="O2" s="9">
        <f>PRUNED_COMP!O2</f>
        <v>0.78547008547008546</v>
      </c>
      <c r="P2" s="9">
        <f>PRUNED_COMP!P2</f>
        <v>0.63189935064935066</v>
      </c>
      <c r="Q2" s="9">
        <f>PRUNED_COMP!S2</f>
        <v>0.78495709237758715</v>
      </c>
      <c r="R2" s="9">
        <f>PRUNED_COMP!C2</f>
        <v>0.72662714585649013</v>
      </c>
      <c r="S2" s="9">
        <f>PRUNED_COMP!K2</f>
        <v>0.72902599308958693</v>
      </c>
    </row>
    <row r="3" spans="2:19" x14ac:dyDescent="0.2">
      <c r="B3" s="9" t="str">
        <f>PRUNED_COMP!B3</f>
        <v xml:space="preserve">  ex4PM16_fir_152</v>
      </c>
      <c r="C3" s="9">
        <f>PRUNED_COMP!L3</f>
        <v>0.82362365278182348</v>
      </c>
      <c r="D3" s="9">
        <f>PRUNED_COMP!M3</f>
        <v>1</v>
      </c>
      <c r="E3" s="9">
        <f>PRUNED_COMP!E3</f>
        <v>1</v>
      </c>
      <c r="F3" s="9">
        <f>PRUNED_COMP!H3</f>
        <v>1</v>
      </c>
      <c r="G3" s="9">
        <f>PRUNED_COMP!G3</f>
        <v>0.78104265402843598</v>
      </c>
      <c r="H3" s="9" t="str">
        <f>PRUNED_COMP!J3</f>
        <v>NAN</v>
      </c>
      <c r="I3" s="9" t="str">
        <f>PRUNED_COMP!I3</f>
        <v>NAN</v>
      </c>
      <c r="J3" s="9">
        <f>PRUNED_COMP!Q3</f>
        <v>0.95348837209302328</v>
      </c>
      <c r="K3" s="9">
        <f>PRUNED_COMP!R3</f>
        <v>0.84410345703195855</v>
      </c>
      <c r="L3" s="9">
        <f>PRUNED_COMP!T3</f>
        <v>0.85011422696006278</v>
      </c>
      <c r="M3" s="9">
        <f>PRUNED_COMP!D3</f>
        <v>3.26</v>
      </c>
      <c r="N3" s="9">
        <f>PRUNED_COMP!F3</f>
        <v>0.80701754385964919</v>
      </c>
      <c r="O3" s="9">
        <f>PRUNED_COMP!O3</f>
        <v>0.82973621103117512</v>
      </c>
      <c r="P3" s="9">
        <f>PRUNED_COMP!P3</f>
        <v>0.6418359668924003</v>
      </c>
      <c r="Q3" s="9">
        <f>PRUNED_COMP!S3</f>
        <v>0.67544855780149893</v>
      </c>
      <c r="R3" s="9">
        <f>PRUNED_COMP!C3</f>
        <v>0.72952121624687993</v>
      </c>
      <c r="S3" s="9">
        <f>PRUNED_COMP!K3</f>
        <v>0.80294873951599333</v>
      </c>
    </row>
    <row r="4" spans="2:19" x14ac:dyDescent="0.2">
      <c r="B4" s="9" t="str">
        <f>PRUNED_COMP!B4</f>
        <v xml:space="preserve">  ex2PM16_fir_119</v>
      </c>
      <c r="C4" s="9">
        <f>PRUNED_COMP!L4</f>
        <v>0.82477982201318767</v>
      </c>
      <c r="D4" s="9">
        <f>PRUNED_COMP!M4</f>
        <v>1</v>
      </c>
      <c r="E4" s="9">
        <f>PRUNED_COMP!E4</f>
        <v>1</v>
      </c>
      <c r="F4" s="9">
        <f>PRUNED_COMP!H4</f>
        <v>1</v>
      </c>
      <c r="G4" s="9">
        <f>PRUNED_COMP!G4</f>
        <v>0.80169286577992749</v>
      </c>
      <c r="H4" s="9" t="str">
        <f>PRUNED_COMP!J4</f>
        <v>NAN</v>
      </c>
      <c r="I4" s="9" t="str">
        <f>PRUNED_COMP!I4</f>
        <v>NAN</v>
      </c>
      <c r="J4" s="9">
        <f>PRUNED_COMP!Q4</f>
        <v>0.97435897435897434</v>
      </c>
      <c r="K4" s="9">
        <f>PRUNED_COMP!R4</f>
        <v>0.79937767617388777</v>
      </c>
      <c r="L4" s="9">
        <f>PRUNED_COMP!T4</f>
        <v>0.94095000388882211</v>
      </c>
      <c r="M4" s="9">
        <f>PRUNED_COMP!D4</f>
        <v>3.1805555555555558</v>
      </c>
      <c r="N4" s="9">
        <f>PRUNED_COMP!F4</f>
        <v>0.56818181818181823</v>
      </c>
      <c r="O4" s="9">
        <f>PRUNED_COMP!O4</f>
        <v>0.81161473087818703</v>
      </c>
      <c r="P4" s="9">
        <f>PRUNED_COMP!P4</f>
        <v>0.68172268907563027</v>
      </c>
      <c r="Q4" s="9">
        <f>PRUNED_COMP!S4</f>
        <v>0.75149342891278381</v>
      </c>
      <c r="R4" s="9">
        <f>PRUNED_COMP!C4</f>
        <v>0.77488537198639251</v>
      </c>
      <c r="S4" s="9">
        <f>PRUNED_COMP!K4</f>
        <v>0.83968458563954806</v>
      </c>
    </row>
    <row r="5" spans="2:19" x14ac:dyDescent="0.2">
      <c r="B5" s="9" t="str">
        <f>PRUNED_COMP!B5</f>
        <v xml:space="preserve">  ex3PM16_fir_61</v>
      </c>
      <c r="C5" s="9">
        <f>PRUNED_COMP!L5</f>
        <v>0.84133344701168045</v>
      </c>
      <c r="D5" s="9">
        <f>PRUNED_COMP!M5</f>
        <v>1</v>
      </c>
      <c r="E5" s="9">
        <f>PRUNED_COMP!E5</f>
        <v>1</v>
      </c>
      <c r="F5" s="9">
        <f>PRUNED_COMP!H5</f>
        <v>1</v>
      </c>
      <c r="G5" s="9">
        <f>PRUNED_COMP!G5</f>
        <v>0.8137472283813747</v>
      </c>
      <c r="H5" s="9" t="str">
        <f>PRUNED_COMP!J5</f>
        <v>NAN</v>
      </c>
      <c r="I5" s="9" t="str">
        <f>PRUNED_COMP!I5</f>
        <v>NAN</v>
      </c>
      <c r="J5" s="9">
        <f>PRUNED_COMP!Q5</f>
        <v>1.0857142857142856</v>
      </c>
      <c r="K5" s="9">
        <f>PRUNED_COMP!R5</f>
        <v>0.84953778641056077</v>
      </c>
      <c r="L5" s="9">
        <f>PRUNED_COMP!T5</f>
        <v>0.80499768979305419</v>
      </c>
      <c r="M5" s="9">
        <f>PRUNED_COMP!D5</f>
        <v>3.3529411764705879</v>
      </c>
      <c r="N5" s="9">
        <f>PRUNED_COMP!F5</f>
        <v>0.66666666666666663</v>
      </c>
      <c r="O5" s="9">
        <f>PRUNED_COMP!O5</f>
        <v>0.81407035175879405</v>
      </c>
      <c r="P5" s="9">
        <f>PRUNED_COMP!P5</f>
        <v>0.75656324582338896</v>
      </c>
      <c r="Q5" s="9">
        <f>PRUNED_COMP!S5</f>
        <v>0.78695932859909612</v>
      </c>
      <c r="R5" s="9">
        <f>PRUNED_COMP!C5</f>
        <v>0.80718854706061538</v>
      </c>
      <c r="S5" s="9">
        <f>PRUNED_COMP!K5</f>
        <v>0.85226521584379922</v>
      </c>
    </row>
    <row r="6" spans="2:19" x14ac:dyDescent="0.2">
      <c r="B6" s="9" t="str">
        <f>PRUNED_COMP!B6</f>
        <v xml:space="preserve">  ex1LS16_fir_41</v>
      </c>
      <c r="C6" s="9">
        <f>PRUNED_COMP!L6</f>
        <v>0.84911204803883988</v>
      </c>
      <c r="D6" s="9">
        <f>PRUNED_COMP!M6</f>
        <v>1</v>
      </c>
      <c r="E6" s="9">
        <f>PRUNED_COMP!E6</f>
        <v>1</v>
      </c>
      <c r="F6" s="9">
        <f>PRUNED_COMP!H6</f>
        <v>1</v>
      </c>
      <c r="G6" s="9">
        <f>PRUNED_COMP!G6</f>
        <v>0.79797979797979801</v>
      </c>
      <c r="H6" s="9" t="str">
        <f>PRUNED_COMP!J6</f>
        <v>NAN</v>
      </c>
      <c r="I6" s="9" t="str">
        <f>PRUNED_COMP!I6</f>
        <v>NAN</v>
      </c>
      <c r="J6" s="9">
        <f>PRUNED_COMP!Q6</f>
        <v>1</v>
      </c>
      <c r="K6" s="9">
        <f>PRUNED_COMP!R6</f>
        <v>0.85261341780744426</v>
      </c>
      <c r="L6" s="9">
        <f>PRUNED_COMP!T6</f>
        <v>0.76259871393585399</v>
      </c>
      <c r="M6" s="9">
        <f>PRUNED_COMP!D6</f>
        <v>3.6363636363636367</v>
      </c>
      <c r="N6" s="9">
        <f>PRUNED_COMP!F6</f>
        <v>0.69565217391304346</v>
      </c>
      <c r="O6" s="9">
        <f>PRUNED_COMP!O6</f>
        <v>0.83450704225352124</v>
      </c>
      <c r="P6" s="9">
        <f>PRUNED_COMP!P6</f>
        <v>0.69260700389105068</v>
      </c>
      <c r="Q6" s="9">
        <f>PRUNED_COMP!S6</f>
        <v>0.87593423019431993</v>
      </c>
      <c r="R6" s="9">
        <f>PRUNED_COMP!C6</f>
        <v>0.84670724958494747</v>
      </c>
      <c r="S6" s="9">
        <f>PRUNED_COMP!K6</f>
        <v>0.88568906543087278</v>
      </c>
    </row>
    <row r="7" spans="2:19" x14ac:dyDescent="0.2">
      <c r="B7" s="9" t="str">
        <f>PRUNED_COMP!B7</f>
        <v xml:space="preserve">  ex2BT16_fir_71</v>
      </c>
      <c r="C7" s="9">
        <f>PRUNED_COMP!L7</f>
        <v>0.71795160382667422</v>
      </c>
      <c r="D7" s="9">
        <f>PRUNED_COMP!M7</f>
        <v>1</v>
      </c>
      <c r="E7" s="9">
        <f>PRUNED_COMP!E7</f>
        <v>1</v>
      </c>
      <c r="F7" s="9">
        <f>PRUNED_COMP!H7</f>
        <v>1</v>
      </c>
      <c r="G7" s="9">
        <f>PRUNED_COMP!G7</f>
        <v>0.76363636363636367</v>
      </c>
      <c r="H7" s="9" t="str">
        <f>PRUNED_COMP!J7</f>
        <v>NAN</v>
      </c>
      <c r="I7" s="9" t="str">
        <f>PRUNED_COMP!I7</f>
        <v>NAN</v>
      </c>
      <c r="J7" s="9">
        <f>PRUNED_COMP!Q7</f>
        <v>0.91891891891891897</v>
      </c>
      <c r="K7" s="9">
        <f>PRUNED_COMP!R7</f>
        <v>0.82923145268769438</v>
      </c>
      <c r="L7" s="9">
        <f>PRUNED_COMP!T7</f>
        <v>0.91748346653454249</v>
      </c>
      <c r="M7" s="9">
        <f>PRUNED_COMP!D7</f>
        <v>8.8928571428571423</v>
      </c>
      <c r="N7" s="9">
        <f>PRUNED_COMP!F7</f>
        <v>0.5714285714285714</v>
      </c>
      <c r="O7" s="9">
        <f>PRUNED_COMP!O7</f>
        <v>0.57324840764331209</v>
      </c>
      <c r="P7" s="9">
        <f>PRUNED_COMP!P7</f>
        <v>0.60062893081761004</v>
      </c>
      <c r="Q7" s="9">
        <f>PRUNED_COMP!S7</f>
        <v>0.79536679536679544</v>
      </c>
      <c r="R7" s="9">
        <f>PRUNED_COMP!C7</f>
        <v>0.79999999999999993</v>
      </c>
      <c r="S7" s="9">
        <f>PRUNED_COMP!K7</f>
        <v>0.78672135349910277</v>
      </c>
    </row>
    <row r="8" spans="2:19" x14ac:dyDescent="0.2">
      <c r="B8" s="9" t="str">
        <f>PRUNED_COMP!B8</f>
        <v xml:space="preserve">  ex1PM16_fir_28</v>
      </c>
      <c r="C8" s="9">
        <f>PRUNED_COMP!L8</f>
        <v>0.85691478746757133</v>
      </c>
      <c r="D8" s="9">
        <f>PRUNED_COMP!M8</f>
        <v>1</v>
      </c>
      <c r="E8" s="9">
        <f>PRUNED_COMP!E8</f>
        <v>1</v>
      </c>
      <c r="F8" s="9">
        <f>PRUNED_COMP!H8</f>
        <v>1</v>
      </c>
      <c r="G8" s="9">
        <f>PRUNED_COMP!G8</f>
        <v>0.83050847457627119</v>
      </c>
      <c r="H8" s="9" t="str">
        <f>PRUNED_COMP!J8</f>
        <v>NAN</v>
      </c>
      <c r="I8" s="9" t="str">
        <f>PRUNED_COMP!I8</f>
        <v>NAN</v>
      </c>
      <c r="J8" s="9">
        <f>PRUNED_COMP!Q8</f>
        <v>1</v>
      </c>
      <c r="K8" s="9">
        <f>PRUNED_COMP!R8</f>
        <v>0.87704699181203272</v>
      </c>
      <c r="L8" s="9">
        <f>PRUNED_COMP!T8</f>
        <v>1.048729292728896</v>
      </c>
      <c r="M8" s="9">
        <f>PRUNED_COMP!D8</f>
        <v>4.0769230769230766</v>
      </c>
      <c r="N8" s="9">
        <f>PRUNED_COMP!F8</f>
        <v>0.7142857142857143</v>
      </c>
      <c r="O8" s="9">
        <f>PRUNED_COMP!O8</f>
        <v>0.93589743589743579</v>
      </c>
      <c r="P8" s="9">
        <f>PRUNED_COMP!P8</f>
        <v>0.71241830065359479</v>
      </c>
      <c r="Q8" s="9">
        <f>PRUNED_COMP!S8</f>
        <v>0.80962800875273522</v>
      </c>
      <c r="R8" s="9">
        <f>PRUNED_COMP!C8</f>
        <v>0.85325131810193322</v>
      </c>
      <c r="S8" s="9">
        <f>PRUNED_COMP!K8</f>
        <v>0.89818384740259738</v>
      </c>
    </row>
    <row r="9" spans="2:19" x14ac:dyDescent="0.2">
      <c r="B9" s="9" t="str">
        <f>PRUNED_COMP!B9</f>
        <v xml:space="preserve">  ex1BT16_fir_20</v>
      </c>
      <c r="C9" s="9">
        <f>PRUNED_COMP!L9</f>
        <v>0.83787128712871284</v>
      </c>
      <c r="D9" s="9">
        <f>PRUNED_COMP!M9</f>
        <v>1</v>
      </c>
      <c r="E9" s="9">
        <f>PRUNED_COMP!E9</f>
        <v>1</v>
      </c>
      <c r="F9" s="9">
        <f>PRUNED_COMP!H9</f>
        <v>1</v>
      </c>
      <c r="G9" s="9">
        <f>PRUNED_COMP!G9</f>
        <v>0.8</v>
      </c>
      <c r="H9" s="9" t="str">
        <f>PRUNED_COMP!J9</f>
        <v>NAN</v>
      </c>
      <c r="I9" s="9" t="str">
        <f>PRUNED_COMP!I9</f>
        <v>NAN</v>
      </c>
      <c r="J9" s="9">
        <f>PRUNED_COMP!Q9</f>
        <v>0.96875</v>
      </c>
      <c r="K9" s="9">
        <f>PRUNED_COMP!R9</f>
        <v>0.80667457934790199</v>
      </c>
      <c r="L9" s="9">
        <f>PRUNED_COMP!T9</f>
        <v>0.90720962287315376</v>
      </c>
      <c r="M9" s="9">
        <f>PRUNED_COMP!D9</f>
        <v>5.2222222222222223</v>
      </c>
      <c r="N9" s="9">
        <f>PRUNED_COMP!F9</f>
        <v>0.7777777777777779</v>
      </c>
      <c r="O9" s="9">
        <f>PRUNED_COMP!O9</f>
        <v>0.70866141732283461</v>
      </c>
      <c r="P9" s="9">
        <f>PRUNED_COMP!P9</f>
        <v>0.76404494382022481</v>
      </c>
      <c r="Q9" s="9">
        <f>PRUNED_COMP!S9</f>
        <v>0.65266106442577032</v>
      </c>
      <c r="R9" s="9">
        <f>PRUNED_COMP!C9</f>
        <v>0.76707317073170744</v>
      </c>
      <c r="S9" s="9">
        <f>PRUNED_COMP!K9</f>
        <v>0.89184911632814556</v>
      </c>
    </row>
    <row r="10" spans="2:19" x14ac:dyDescent="0.2">
      <c r="B10" s="9" t="str">
        <f>PRUNED_COMP!B10</f>
        <v xml:space="preserve">  ex4EP16_fir_10</v>
      </c>
      <c r="C10" s="9">
        <f>PRUNED_COMP!L10</f>
        <v>0.85164271047227924</v>
      </c>
      <c r="D10" s="9">
        <f>PRUNED_COMP!M10</f>
        <v>1</v>
      </c>
      <c r="E10" s="9">
        <f>PRUNED_COMP!E10</f>
        <v>1</v>
      </c>
      <c r="F10" s="9">
        <f>PRUNED_COMP!H10</f>
        <v>1</v>
      </c>
      <c r="G10" s="9">
        <f>PRUNED_COMP!G10</f>
        <v>0.83098591549295775</v>
      </c>
      <c r="H10" s="9" t="str">
        <f>PRUNED_COMP!J10</f>
        <v>NAN</v>
      </c>
      <c r="I10" s="9" t="str">
        <f>PRUNED_COMP!I10</f>
        <v>NAN</v>
      </c>
      <c r="J10" s="9">
        <f>PRUNED_COMP!Q10</f>
        <v>1.2692307692307692</v>
      </c>
      <c r="K10" s="9">
        <f>PRUNED_COMP!R10</f>
        <v>0.76718713586576559</v>
      </c>
      <c r="L10" s="9">
        <f>PRUNED_COMP!T10</f>
        <v>0.95209561185114333</v>
      </c>
      <c r="M10" s="9">
        <f>PRUNED_COMP!D10</f>
        <v>4.3999999999999995</v>
      </c>
      <c r="N10" s="9">
        <f>PRUNED_COMP!F10</f>
        <v>0.6</v>
      </c>
      <c r="O10" s="9">
        <f>PRUNED_COMP!O10</f>
        <v>0.93333333333333346</v>
      </c>
      <c r="P10" s="9">
        <f>PRUNED_COMP!P10</f>
        <v>0.82</v>
      </c>
      <c r="Q10" s="9">
        <f>PRUNED_COMP!S10</f>
        <v>0.89502762430939231</v>
      </c>
      <c r="R10" s="9">
        <f>PRUNED_COMP!C10</f>
        <v>0.88495575221238942</v>
      </c>
      <c r="S10" s="9">
        <f>PRUNED_COMP!K10</f>
        <v>0.92829126875852663</v>
      </c>
    </row>
    <row r="11" spans="2:19" x14ac:dyDescent="0.2">
      <c r="B11" s="9" t="str">
        <f>PRUNED_COMP!B11</f>
        <v xml:space="preserve">  ex2EP16_fir_13</v>
      </c>
      <c r="C11" s="9">
        <f>PRUNED_COMP!L11</f>
        <v>0.93430152143845091</v>
      </c>
      <c r="D11" s="9">
        <f>PRUNED_COMP!M11</f>
        <v>1</v>
      </c>
      <c r="E11" s="9">
        <f>PRUNED_COMP!E11</f>
        <v>1</v>
      </c>
      <c r="F11" s="9">
        <f>PRUNED_COMP!H11</f>
        <v>1</v>
      </c>
      <c r="G11" s="9">
        <f>PRUNED_COMP!G11</f>
        <v>0.96078431372549022</v>
      </c>
      <c r="H11" s="9" t="str">
        <f>PRUNED_COMP!J11</f>
        <v>NAN</v>
      </c>
      <c r="I11" s="9" t="str">
        <f>PRUNED_COMP!I11</f>
        <v>NAN</v>
      </c>
      <c r="J11" s="9">
        <f>PRUNED_COMP!Q11</f>
        <v>0.96153846153846156</v>
      </c>
      <c r="K11" s="9">
        <f>PRUNED_COMP!R11</f>
        <v>1.0240831103415708</v>
      </c>
      <c r="L11" s="9">
        <f>PRUNED_COMP!T11</f>
        <v>0.98251001274555605</v>
      </c>
      <c r="M11" s="9">
        <f>PRUNED_COMP!D11</f>
        <v>5.75</v>
      </c>
      <c r="N11" s="9">
        <f>PRUNED_COMP!F11</f>
        <v>0.75</v>
      </c>
      <c r="O11" s="9">
        <f>PRUNED_COMP!O11</f>
        <v>0.875</v>
      </c>
      <c r="P11" s="9">
        <f>PRUNED_COMP!P11</f>
        <v>0.80555555555555558</v>
      </c>
      <c r="Q11" s="9">
        <f>PRUNED_COMP!S11</f>
        <v>0.77922077922077915</v>
      </c>
      <c r="R11" s="9">
        <f>PRUNED_COMP!C11</f>
        <v>0.89415041782729809</v>
      </c>
      <c r="S11" s="9">
        <f>PRUNED_COMP!K11</f>
        <v>0.97327394209354123</v>
      </c>
    </row>
    <row r="12" spans="2:19" x14ac:dyDescent="0.2">
      <c r="B12" s="9" t="str">
        <f>PRUNED_COMP!B12</f>
        <v xml:space="preserve">  ex1EP16_fir_6</v>
      </c>
      <c r="C12" s="9">
        <f>PRUNED_COMP!L12</f>
        <v>0.86582048957388935</v>
      </c>
      <c r="D12" s="9">
        <f>PRUNED_COMP!M12</f>
        <v>1</v>
      </c>
      <c r="E12" s="9">
        <f>PRUNED_COMP!E12</f>
        <v>1</v>
      </c>
      <c r="F12" s="9">
        <f>PRUNED_COMP!H12</f>
        <v>1</v>
      </c>
      <c r="G12" s="9">
        <f>PRUNED_COMP!G12</f>
        <v>0.89473684210526316</v>
      </c>
      <c r="H12" s="9" t="str">
        <f>PRUNED_COMP!J12</f>
        <v>NAN</v>
      </c>
      <c r="I12" s="9" t="str">
        <f>PRUNED_COMP!I12</f>
        <v>NAN</v>
      </c>
      <c r="J12" s="9">
        <f>PRUNED_COMP!Q12</f>
        <v>1.0833333333333333</v>
      </c>
      <c r="K12" s="9">
        <f>PRUNED_COMP!R12</f>
        <v>0.8795365107127241</v>
      </c>
      <c r="L12" s="9">
        <f>PRUNED_COMP!T12</f>
        <v>1.0714483327784525</v>
      </c>
      <c r="M12" s="9">
        <f>PRUNED_COMP!D12</f>
        <v>5</v>
      </c>
      <c r="N12" s="9">
        <f>PRUNED_COMP!F12</f>
        <v>1.5</v>
      </c>
      <c r="O12" s="9">
        <f>PRUNED_COMP!O12</f>
        <v>0.87500000000000011</v>
      </c>
      <c r="P12" s="9">
        <f>PRUNED_COMP!P12</f>
        <v>0.83333333333333337</v>
      </c>
      <c r="Q12" s="9">
        <f>PRUNED_COMP!S12</f>
        <v>0.71052631578947378</v>
      </c>
      <c r="R12" s="9">
        <f>PRUNED_COMP!C12</f>
        <v>0.82462686567164167</v>
      </c>
      <c r="S12" s="9">
        <f>PRUNED_COMP!K12</f>
        <v>0.9421091837820581</v>
      </c>
    </row>
    <row r="13" spans="2:19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19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2:19" x14ac:dyDescent="0.2">
      <c r="B15" s="10" t="str">
        <f>PRUNED_COMP!B15</f>
        <v>GEOMEAN</v>
      </c>
      <c r="C15" s="10">
        <f>PRUNED_COMP!L15</f>
        <v>0.83401277474678814</v>
      </c>
      <c r="D15" s="10">
        <f>PRUNED_COMP!M15</f>
        <v>0</v>
      </c>
      <c r="E15" s="10">
        <f>PRUNED_COMP!E15</f>
        <v>1</v>
      </c>
      <c r="F15" s="10">
        <f>PRUNED_COMP!H15</f>
        <v>1</v>
      </c>
      <c r="G15" s="10">
        <f>PRUNED_COMP!G15</f>
        <v>0.81796209982463586</v>
      </c>
      <c r="H15" s="10" t="e">
        <f>PRUNED_COMP!J15</f>
        <v>#NUM!</v>
      </c>
      <c r="I15" s="10" t="e">
        <f>PRUNED_COMP!I15</f>
        <v>#NUM!</v>
      </c>
      <c r="J15" s="10">
        <f>PRUNED_COMP!Q15</f>
        <v>1.017750278380142</v>
      </c>
      <c r="K15" s="10">
        <f>PRUNED_COMP!R15</f>
        <v>0.84979205311163408</v>
      </c>
      <c r="L15" s="10">
        <f>PRUNED_COMP!T15</f>
        <v>0.91354392920627392</v>
      </c>
      <c r="M15" s="10">
        <f>PRUNED_COMP!D15</f>
        <v>4.3098923322040141</v>
      </c>
      <c r="N15" s="10">
        <f>PRUNED_COMP!F15</f>
        <v>0.72043612196875462</v>
      </c>
      <c r="O15" s="10">
        <f>PRUNED_COMP!O15</f>
        <v>0.80936258149698637</v>
      </c>
      <c r="P15" s="10">
        <f>PRUNED_COMP!P15</f>
        <v>0.71782436500811486</v>
      </c>
      <c r="Q15" s="10">
        <f>PRUNED_COMP!S15</f>
        <v>0.7709688247366685</v>
      </c>
      <c r="R15" s="10">
        <f>PRUNED_COMP!C15</f>
        <v>0.80806151291086081</v>
      </c>
      <c r="S15" s="10">
        <f>PRUNED_COMP!K15</f>
        <v>0.86350279522130158</v>
      </c>
    </row>
    <row r="16" spans="2:19" ht="51" x14ac:dyDescent="0.2">
      <c r="B16" s="12" t="str">
        <f>PRUNED_COMP!B16</f>
        <v>Benchmark
0</v>
      </c>
      <c r="C16" s="12" t="str">
        <f>PRUNED_COMP!L16</f>
        <v>Netlist Primitives
1</v>
      </c>
      <c r="D16" s="12" t="str">
        <f>PRUNED_COMP!M16</f>
        <v>Clocks
2</v>
      </c>
      <c r="E16" s="12" t="str">
        <f>PRUNED_COMP!E16</f>
        <v>Logic Depth
3</v>
      </c>
      <c r="F16" s="12" t="str">
        <f>PRUNED_COMP!H16</f>
        <v>IOs
4</v>
      </c>
      <c r="G16" s="12" t="str">
        <f>PRUNED_COMP!G16</f>
        <v>CLBs
5</v>
      </c>
      <c r="H16" s="12" t="str">
        <f>PRUNED_COMP!J16</f>
        <v>DSPs
6</v>
      </c>
      <c r="I16" s="12" t="str">
        <f>PRUNED_COMP!I16</f>
        <v>RAMs
7</v>
      </c>
      <c r="J16" s="12" t="str">
        <f>PRUNED_COMP!Q16</f>
        <v>Wmin
8</v>
      </c>
      <c r="K16" s="12" t="str">
        <f>PRUNED_COMP!R16</f>
        <v>Routed Wirelength
9</v>
      </c>
      <c r="L16" s="12" t="str">
        <f>PRUNED_COMP!T16</f>
        <v>Routed CPD
10</v>
      </c>
      <c r="M16" s="12" t="str">
        <f>PRUNED_COMP!D16</f>
        <v>Odin-II Time
11</v>
      </c>
      <c r="N16" s="11" t="str">
        <f>PRUNED_COMP!F16</f>
        <v>ABC Time
12</v>
      </c>
      <c r="O16" s="12" t="str">
        <f>PRUNED_COMP!O16</f>
        <v>Pack Time
13</v>
      </c>
      <c r="P16" s="12" t="str">
        <f>PRUNED_COMP!P16</f>
        <v>Place Time
14</v>
      </c>
      <c r="Q16" s="12" t="str">
        <f>PRUNED_COMP!S16</f>
        <v>Route Time
Find Wmin
15</v>
      </c>
      <c r="R16" s="12" t="str">
        <f>PRUNED_COMP!C16</f>
        <v>VTR Flow
Elapsed Time
16</v>
      </c>
      <c r="S16" s="12" t="str">
        <f>PRUNED_COMP!K16</f>
        <v>Peak Memory
17</v>
      </c>
    </row>
    <row r="17" spans="2:19" x14ac:dyDescent="0.2">
      <c r="B17" s="9" t="str">
        <f>PRUNED_COMP!B17</f>
        <v xml:space="preserve">  ex4LS16_fir</v>
      </c>
      <c r="C17" s="9">
        <f>PRUNED_COMP!L17</f>
        <v>0.78798376954654392</v>
      </c>
      <c r="D17" s="9">
        <f>PRUNED_COMP!M17</f>
        <v>1</v>
      </c>
      <c r="E17" s="9">
        <f>PRUNED_COMP!E17</f>
        <v>1</v>
      </c>
      <c r="F17" s="9">
        <f>PRUNED_COMP!H17</f>
        <v>1</v>
      </c>
      <c r="G17" s="9">
        <f>PRUNED_COMP!G17</f>
        <v>0.74415817855002997</v>
      </c>
      <c r="H17" s="9" t="str">
        <f>PRUNED_COMP!J17</f>
        <v>NAN</v>
      </c>
      <c r="I17" s="9" t="str">
        <f>PRUNED_COMP!I17</f>
        <v>NAN</v>
      </c>
      <c r="J17" s="9">
        <f>PRUNED_COMP!Q17</f>
        <v>1.0222222222222221</v>
      </c>
      <c r="K17" s="9">
        <f>PRUNED_COMP!R17</f>
        <v>0.84230498819202826</v>
      </c>
      <c r="L17" s="9">
        <f>PRUNED_COMP!T17</f>
        <v>0.8608573351925759</v>
      </c>
      <c r="M17" s="9">
        <f>PRUNED_COMP!D17</f>
        <v>3.1477272727272729</v>
      </c>
      <c r="N17" s="9">
        <f>PRUNED_COMP!F17</f>
        <v>0.5955056179775281</v>
      </c>
      <c r="O17" s="9">
        <f>PRUNED_COMP!O17</f>
        <v>0.78547008547008546</v>
      </c>
      <c r="P17" s="9">
        <f>PRUNED_COMP!P17</f>
        <v>0.63189935064935066</v>
      </c>
      <c r="Q17" s="9">
        <f>PRUNED_COMP!S17</f>
        <v>0.78495709237758715</v>
      </c>
      <c r="R17" s="9">
        <f>PRUNED_COMP!C17</f>
        <v>0.72662714585649013</v>
      </c>
      <c r="S17" s="9">
        <f>PRUNED_COMP!K17</f>
        <v>0.72902599308958693</v>
      </c>
    </row>
    <row r="18" spans="2:19" x14ac:dyDescent="0.2">
      <c r="B18" s="9" t="str">
        <f>PRUNED_COMP!B18</f>
        <v xml:space="preserve">  ex4PM16_fir_152</v>
      </c>
      <c r="C18" s="9">
        <f>PRUNED_COMP!L18</f>
        <v>0.82362365278182348</v>
      </c>
      <c r="D18" s="9">
        <f>PRUNED_COMP!M18</f>
        <v>1</v>
      </c>
      <c r="E18" s="9">
        <f>PRUNED_COMP!E18</f>
        <v>1</v>
      </c>
      <c r="F18" s="9">
        <f>PRUNED_COMP!H18</f>
        <v>1</v>
      </c>
      <c r="G18" s="9">
        <f>PRUNED_COMP!G18</f>
        <v>0.78104265402843598</v>
      </c>
      <c r="H18" s="9" t="str">
        <f>PRUNED_COMP!J18</f>
        <v>NAN</v>
      </c>
      <c r="I18" s="9" t="str">
        <f>PRUNED_COMP!I18</f>
        <v>NAN</v>
      </c>
      <c r="J18" s="9">
        <f>PRUNED_COMP!Q18</f>
        <v>0.95348837209302328</v>
      </c>
      <c r="K18" s="9">
        <f>PRUNED_COMP!R18</f>
        <v>0.84410345703195855</v>
      </c>
      <c r="L18" s="9">
        <f>PRUNED_COMP!T18</f>
        <v>0.85011422696006278</v>
      </c>
      <c r="M18" s="9">
        <f>PRUNED_COMP!D18</f>
        <v>3.26</v>
      </c>
      <c r="N18" s="9">
        <f>PRUNED_COMP!F18</f>
        <v>0.80701754385964919</v>
      </c>
      <c r="O18" s="9">
        <f>PRUNED_COMP!O18</f>
        <v>0.82973621103117512</v>
      </c>
      <c r="P18" s="9">
        <f>PRUNED_COMP!P18</f>
        <v>0.6418359668924003</v>
      </c>
      <c r="Q18" s="9">
        <f>PRUNED_COMP!S18</f>
        <v>0.67544855780149893</v>
      </c>
      <c r="R18" s="9">
        <f>PRUNED_COMP!C18</f>
        <v>0.72952121624687993</v>
      </c>
      <c r="S18" s="9">
        <f>PRUNED_COMP!K18</f>
        <v>0.80294873951599333</v>
      </c>
    </row>
    <row r="19" spans="2:19" x14ac:dyDescent="0.2">
      <c r="B19" s="9" t="str">
        <f>PRUNED_COMP!B19</f>
        <v xml:space="preserve">  ex2PM16_fir_119</v>
      </c>
      <c r="C19" s="9">
        <f>PRUNED_COMP!L19</f>
        <v>0.82477982201318767</v>
      </c>
      <c r="D19" s="9">
        <f>PRUNED_COMP!M19</f>
        <v>1</v>
      </c>
      <c r="E19" s="9">
        <f>PRUNED_COMP!E19</f>
        <v>1</v>
      </c>
      <c r="F19" s="9">
        <f>PRUNED_COMP!H19</f>
        <v>1</v>
      </c>
      <c r="G19" s="9">
        <f>PRUNED_COMP!G19</f>
        <v>0.80169286577992749</v>
      </c>
      <c r="H19" s="9" t="str">
        <f>PRUNED_COMP!J19</f>
        <v>NAN</v>
      </c>
      <c r="I19" s="9" t="str">
        <f>PRUNED_COMP!I19</f>
        <v>NAN</v>
      </c>
      <c r="J19" s="9">
        <f>PRUNED_COMP!Q19</f>
        <v>0.97435897435897434</v>
      </c>
      <c r="K19" s="9">
        <f>PRUNED_COMP!R19</f>
        <v>0.79937767617388777</v>
      </c>
      <c r="L19" s="9">
        <f>PRUNED_COMP!T19</f>
        <v>0.94095000388882211</v>
      </c>
      <c r="M19" s="9">
        <f>PRUNED_COMP!D19</f>
        <v>3.1805555555555558</v>
      </c>
      <c r="N19" s="9">
        <f>PRUNED_COMP!F19</f>
        <v>0.56818181818181823</v>
      </c>
      <c r="O19" s="9">
        <f>PRUNED_COMP!O19</f>
        <v>0.81161473087818703</v>
      </c>
      <c r="P19" s="9">
        <f>PRUNED_COMP!P19</f>
        <v>0.68172268907563027</v>
      </c>
      <c r="Q19" s="9">
        <f>PRUNED_COMP!S19</f>
        <v>0.75149342891278381</v>
      </c>
      <c r="R19" s="9">
        <f>PRUNED_COMP!C19</f>
        <v>0.77488537198639251</v>
      </c>
      <c r="S19" s="9">
        <f>PRUNED_COMP!K19</f>
        <v>0.83968458563954806</v>
      </c>
    </row>
    <row r="20" spans="2:19" x14ac:dyDescent="0.2">
      <c r="B20" s="9" t="str">
        <f>PRUNED_COMP!B20</f>
        <v xml:space="preserve">  ex3PM16_fir_61</v>
      </c>
      <c r="C20" s="9">
        <f>PRUNED_COMP!L20</f>
        <v>0.84133344701168045</v>
      </c>
      <c r="D20" s="9">
        <f>PRUNED_COMP!M20</f>
        <v>1</v>
      </c>
      <c r="E20" s="9">
        <f>PRUNED_COMP!E20</f>
        <v>1</v>
      </c>
      <c r="F20" s="9">
        <f>PRUNED_COMP!H20</f>
        <v>1</v>
      </c>
      <c r="G20" s="9">
        <f>PRUNED_COMP!G20</f>
        <v>0.8137472283813747</v>
      </c>
      <c r="H20" s="9" t="str">
        <f>PRUNED_COMP!J20</f>
        <v>NAN</v>
      </c>
      <c r="I20" s="9" t="str">
        <f>PRUNED_COMP!I20</f>
        <v>NAN</v>
      </c>
      <c r="J20" s="9">
        <f>PRUNED_COMP!Q20</f>
        <v>1.0857142857142856</v>
      </c>
      <c r="K20" s="9">
        <f>PRUNED_COMP!R20</f>
        <v>0.84953778641056077</v>
      </c>
      <c r="L20" s="9">
        <f>PRUNED_COMP!T20</f>
        <v>0.80499768979305419</v>
      </c>
      <c r="M20" s="9">
        <f>PRUNED_COMP!D20</f>
        <v>3.3529411764705879</v>
      </c>
      <c r="N20" s="9">
        <f>PRUNED_COMP!F20</f>
        <v>0.66666666666666663</v>
      </c>
      <c r="O20" s="9">
        <f>PRUNED_COMP!O20</f>
        <v>0.81407035175879405</v>
      </c>
      <c r="P20" s="9">
        <f>PRUNED_COMP!P20</f>
        <v>0.75656324582338896</v>
      </c>
      <c r="Q20" s="9">
        <f>PRUNED_COMP!S20</f>
        <v>0.78695932859909612</v>
      </c>
      <c r="R20" s="9">
        <f>PRUNED_COMP!C20</f>
        <v>0.80718854706061538</v>
      </c>
      <c r="S20" s="9">
        <f>PRUNED_COMP!K20</f>
        <v>0.85226521584379922</v>
      </c>
    </row>
    <row r="21" spans="2:19" x14ac:dyDescent="0.2">
      <c r="B21" s="10" t="str">
        <f>PRUNED_COMP!B21</f>
        <v>GEOMEAN (&gt;1K)</v>
      </c>
      <c r="C21" s="10">
        <f>PRUNED_COMP!L21</f>
        <v>0.81919645848608502</v>
      </c>
      <c r="D21" s="10">
        <f>PRUNED_COMP!M21</f>
        <v>0</v>
      </c>
      <c r="E21" s="10">
        <f>PRUNED_COMP!E21</f>
        <v>1</v>
      </c>
      <c r="F21" s="10">
        <f>PRUNED_COMP!H21</f>
        <v>1</v>
      </c>
      <c r="G21" s="10">
        <f>PRUNED_COMP!G21</f>
        <v>0.7847103631971698</v>
      </c>
      <c r="H21" s="10" t="e">
        <f>PRUNED_COMP!J21</f>
        <v>#NUM!</v>
      </c>
      <c r="I21" s="10" t="e">
        <f>PRUNED_COMP!I21</f>
        <v>#NUM!</v>
      </c>
      <c r="J21" s="10">
        <f>PRUNED_COMP!Q21</f>
        <v>1.0076827292649562</v>
      </c>
      <c r="K21" s="10">
        <f>PRUNED_COMP!R21</f>
        <v>0.83358509765141831</v>
      </c>
      <c r="L21" s="10">
        <f>PRUNED_COMP!T21</f>
        <v>0.8628641248264588</v>
      </c>
      <c r="M21" s="10">
        <f>PRUNED_COMP!D21</f>
        <v>3.2343417312131568</v>
      </c>
      <c r="N21" s="10">
        <f>PRUNED_COMP!F21</f>
        <v>0.65319255794856912</v>
      </c>
      <c r="O21" s="10">
        <f>PRUNED_COMP!O21</f>
        <v>0.81006596965626976</v>
      </c>
      <c r="P21" s="10">
        <f>PRUNED_COMP!P21</f>
        <v>0.67628730756279576</v>
      </c>
      <c r="Q21" s="10">
        <f>PRUNED_COMP!S21</f>
        <v>0.74830546673268916</v>
      </c>
      <c r="R21" s="10">
        <f>PRUNED_COMP!R21</f>
        <v>0.83358509765141831</v>
      </c>
      <c r="S21" s="10">
        <f>PRUNED_COMP!K21</f>
        <v>0.8045081435474426</v>
      </c>
    </row>
  </sheetData>
  <conditionalFormatting sqref="B16:S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R15"/>
  <sheetViews>
    <sheetView tabSelected="1" topLeftCell="B1" zoomScale="90" zoomScaleNormal="90" workbookViewId="0">
      <pane xSplit="1" topLeftCell="AL1" activePane="topRight" state="frozen"/>
      <selection activeCell="B1" sqref="B1"/>
      <selection pane="topRight" activeCell="V13" sqref="V13:AB14"/>
    </sheetView>
  </sheetViews>
  <sheetFormatPr baseColWidth="10" defaultColWidth="0" defaultRowHeight="16" zeroHeight="1" x14ac:dyDescent="0.2"/>
  <cols>
    <col min="1" max="1" width="39.83203125" bestFit="1" customWidth="1"/>
    <col min="2" max="2" width="19" bestFit="1" customWidth="1"/>
    <col min="3" max="3" width="2.83203125" customWidth="1"/>
    <col min="4" max="4" width="15.6640625" bestFit="1" customWidth="1"/>
    <col min="5" max="5" width="2.33203125" customWidth="1"/>
    <col min="6" max="6" width="13.83203125" bestFit="1" customWidth="1"/>
    <col min="7" max="7" width="2.5" customWidth="1"/>
    <col min="8" max="8" width="6.6640625" bestFit="1" customWidth="1"/>
    <col min="9" max="9" width="3" customWidth="1"/>
    <col min="10" max="10" width="11.33203125" bestFit="1" customWidth="1"/>
    <col min="11" max="11" width="3.1640625" customWidth="1"/>
    <col min="12" max="12" width="13.83203125" bestFit="1" customWidth="1"/>
    <col min="13" max="13" width="2.6640625" customWidth="1"/>
    <col min="14" max="14" width="7.33203125" bestFit="1" customWidth="1"/>
    <col min="15" max="15" width="2.6640625" customWidth="1"/>
    <col min="16" max="16" width="13.83203125" bestFit="1" customWidth="1"/>
    <col min="17" max="17" width="2.6640625" customWidth="1"/>
    <col min="18" max="18" width="9" bestFit="1" customWidth="1"/>
    <col min="19" max="19" width="2.5" customWidth="1"/>
    <col min="20" max="20" width="13.83203125" bestFit="1" customWidth="1"/>
    <col min="21" max="21" width="2.83203125" customWidth="1"/>
    <col min="22" max="22" width="7.33203125" bestFit="1" customWidth="1"/>
    <col min="23" max="23" width="2.1640625" customWidth="1"/>
    <col min="24" max="24" width="15.1640625" bestFit="1" customWidth="1"/>
    <col min="25" max="25" width="2.5" customWidth="1"/>
    <col min="26" max="26" width="7.33203125" bestFit="1" customWidth="1"/>
    <col min="27" max="27" width="2.6640625" customWidth="1"/>
    <col min="28" max="28" width="15.1640625" bestFit="1" customWidth="1"/>
    <col min="29" max="29" width="2.5" customWidth="1"/>
    <col min="30" max="30" width="7.33203125" bestFit="1" customWidth="1"/>
    <col min="31" max="31" width="2.6640625" customWidth="1"/>
    <col min="32" max="32" width="13.83203125" bestFit="1" customWidth="1"/>
    <col min="33" max="33" width="2.5" customWidth="1"/>
    <col min="34" max="34" width="17.1640625" bestFit="1" customWidth="1"/>
    <col min="35" max="35" width="2.83203125" customWidth="1"/>
    <col min="36" max="36" width="13.83203125" bestFit="1" customWidth="1"/>
    <col min="37" max="37" width="2.33203125" customWidth="1"/>
    <col min="38" max="38" width="11.33203125" bestFit="1" customWidth="1"/>
    <col min="39" max="39" width="3" customWidth="1"/>
    <col min="40" max="40" width="13.83203125" bestFit="1" customWidth="1"/>
    <col min="41" max="41" width="2.6640625" customWidth="1"/>
    <col min="42" max="42" width="11.5" bestFit="1" customWidth="1"/>
    <col min="43" max="43" width="2.83203125" customWidth="1"/>
    <col min="44" max="44" width="15" bestFit="1" customWidth="1"/>
    <col min="45" max="45" width="3" customWidth="1"/>
    <col min="46" max="46" width="9.1640625" bestFit="1" customWidth="1"/>
    <col min="47" max="47" width="2.5" customWidth="1"/>
    <col min="48" max="48" width="13.83203125" bestFit="1" customWidth="1"/>
    <col min="49" max="49" width="2.6640625" customWidth="1"/>
    <col min="50" max="50" width="9.6640625" bestFit="1" customWidth="1"/>
    <col min="51" max="51" width="2.6640625" customWidth="1"/>
    <col min="52" max="52" width="13.83203125" bestFit="1" customWidth="1"/>
    <col min="53" max="53" width="2.33203125" customWidth="1"/>
    <col min="54" max="54" width="10.1640625" bestFit="1" customWidth="1"/>
    <col min="55" max="55" width="2.1640625" customWidth="1"/>
    <col min="56" max="56" width="13.83203125" bestFit="1" customWidth="1"/>
    <col min="57" max="57" width="3.1640625" customWidth="1"/>
    <col min="58" max="58" width="10.6640625" bestFit="1" customWidth="1"/>
    <col min="59" max="59" width="2.6640625" customWidth="1"/>
    <col min="60" max="60" width="13.83203125" bestFit="1" customWidth="1"/>
    <col min="61" max="61" width="2.5" customWidth="1"/>
    <col min="62" max="62" width="12.1640625" bestFit="1" customWidth="1"/>
    <col min="63" max="63" width="2.6640625" customWidth="1"/>
    <col min="64" max="64" width="13.83203125" bestFit="1" customWidth="1"/>
    <col min="65" max="65" width="2.6640625" customWidth="1"/>
    <col min="66" max="66" width="12.5" bestFit="1" customWidth="1"/>
    <col min="67" max="67" width="2.5" customWidth="1"/>
    <col min="68" max="68" width="13.83203125" bestFit="1" customWidth="1"/>
    <col min="69" max="69" width="2.6640625" customWidth="1"/>
    <col min="71" max="16384" width="10.83203125" hidden="1"/>
  </cols>
  <sheetData>
    <row r="1" spans="2:70" ht="60" customHeight="1" x14ac:dyDescent="0.2">
      <c r="B1" s="12" t="str">
        <f>SORTED_PRUNED_COMP!B16</f>
        <v>Benchmark
0</v>
      </c>
      <c r="C1" s="17"/>
      <c r="D1" s="12" t="str">
        <f>SORTED_PRUNED_COMP!C16</f>
        <v>Netlist Primitives
1</v>
      </c>
      <c r="E1" s="17"/>
      <c r="F1" s="12" t="s">
        <v>190</v>
      </c>
      <c r="G1" s="17"/>
      <c r="H1" s="12" t="str">
        <f>SORTED_PRUNED_COMP!D16</f>
        <v>Clocks
2</v>
      </c>
      <c r="I1" s="17"/>
      <c r="J1" s="12" t="str">
        <f>SORTED_PRUNED_COMP!E16</f>
        <v>Logic Depth
3</v>
      </c>
      <c r="K1" s="17"/>
      <c r="L1" s="12" t="s">
        <v>190</v>
      </c>
      <c r="M1" s="17"/>
      <c r="N1" s="12" t="str">
        <f>SORTED_PRUNED_COMP!F16</f>
        <v>IOs
4</v>
      </c>
      <c r="O1" s="17"/>
      <c r="P1" s="12" t="s">
        <v>190</v>
      </c>
      <c r="Q1" s="17"/>
      <c r="R1" s="12" t="str">
        <f>SORTED_PRUNED_COMP!G16</f>
        <v>CLBs
5</v>
      </c>
      <c r="S1" s="17"/>
      <c r="T1" s="12" t="s">
        <v>190</v>
      </c>
      <c r="U1" s="17"/>
      <c r="V1" s="12" t="str">
        <f>SORTED_PRUNED_COMP!H16</f>
        <v>DSPs
6</v>
      </c>
      <c r="W1" s="17"/>
      <c r="X1" s="12" t="s">
        <v>190</v>
      </c>
      <c r="Y1" s="17"/>
      <c r="Z1" s="12" t="str">
        <f>SORTED_PRUNED_COMP!I16</f>
        <v>RAMs
7</v>
      </c>
      <c r="AA1" s="17"/>
      <c r="AB1" s="12" t="s">
        <v>190</v>
      </c>
      <c r="AC1" s="17"/>
      <c r="AD1" s="12" t="str">
        <f>SORTED_PRUNED_COMP!J16</f>
        <v>Wmin
8</v>
      </c>
      <c r="AE1" s="17"/>
      <c r="AF1" s="12" t="s">
        <v>190</v>
      </c>
      <c r="AG1" s="17"/>
      <c r="AH1" s="12" t="str">
        <f>SORTED_PRUNED_COMP!K16</f>
        <v>Routed Wirelength
9</v>
      </c>
      <c r="AI1" s="17"/>
      <c r="AJ1" s="12" t="s">
        <v>190</v>
      </c>
      <c r="AK1" s="17"/>
      <c r="AL1" s="12" t="str">
        <f>SORTED_PRUNED_COMP!L16</f>
        <v>Routed CPD
10</v>
      </c>
      <c r="AM1" s="17"/>
      <c r="AN1" s="12" t="s">
        <v>190</v>
      </c>
      <c r="AO1" s="17"/>
      <c r="AP1" s="12" t="str">
        <f>SORTED_PRUNED_COMP!M16</f>
        <v>Odin-II Time
11</v>
      </c>
      <c r="AQ1" s="17"/>
      <c r="AR1" s="12" t="s">
        <v>190</v>
      </c>
      <c r="AS1" s="17"/>
      <c r="AT1" s="12" t="str">
        <f>SORTED_PRUNED_COMP!N16</f>
        <v>ABC Time
12</v>
      </c>
      <c r="AU1" s="17"/>
      <c r="AV1" s="12" t="s">
        <v>190</v>
      </c>
      <c r="AW1" s="17"/>
      <c r="AX1" s="12" t="str">
        <f>SORTED_PRUNED_COMP!O16</f>
        <v>Pack Time
13</v>
      </c>
      <c r="AY1" s="17"/>
      <c r="AZ1" s="12" t="s">
        <v>190</v>
      </c>
      <c r="BA1" s="17"/>
      <c r="BB1" s="12" t="str">
        <f>SORTED_PRUNED_COMP!P16</f>
        <v>Place Time
14</v>
      </c>
      <c r="BC1" s="17"/>
      <c r="BD1" s="12" t="s">
        <v>190</v>
      </c>
      <c r="BE1" s="17"/>
      <c r="BF1" s="12" t="str">
        <f>SORTED_PRUNED_COMP!Q16</f>
        <v>Route Time
Find Wmin
15</v>
      </c>
      <c r="BG1" s="17"/>
      <c r="BH1" s="12" t="s">
        <v>190</v>
      </c>
      <c r="BI1" s="17"/>
      <c r="BJ1" s="12" t="str">
        <f>SORTED_PRUNED_COMP!R16</f>
        <v>VTR Flow
Elapsed Time
16</v>
      </c>
      <c r="BK1" s="17"/>
      <c r="BL1" s="12" t="s">
        <v>190</v>
      </c>
      <c r="BM1" s="17"/>
      <c r="BN1" s="12" t="str">
        <f>SORTED_PRUNED_COMP!S16</f>
        <v>Peak Memory
17</v>
      </c>
      <c r="BO1" s="17"/>
      <c r="BP1" s="12" t="s">
        <v>190</v>
      </c>
      <c r="BQ1" s="17"/>
      <c r="BR1" s="19"/>
    </row>
    <row r="2" spans="2:70" x14ac:dyDescent="0.2">
      <c r="B2" s="9" t="str">
        <f>SORTED_PRUNED_COMP!B2</f>
        <v xml:space="preserve">  ex4LS16_fir</v>
      </c>
      <c r="C2" s="18"/>
      <c r="D2" s="9">
        <f>'Yosys+Odin-II'!AD2</f>
        <v>33208</v>
      </c>
      <c r="E2" s="18"/>
      <c r="F2" s="16" t="str">
        <f>IF(SORTED_PRUNED_COMP!C2="NAN", "              ",CONCATENATE("$(", TEXT(SORTED_PRUNED_COMP!C2, "#,##0.00"), "\times)$"))</f>
        <v>$(0.79\times)$</v>
      </c>
      <c r="G2" s="18"/>
      <c r="H2" s="9">
        <f>'Yosys+Odin-II'!AE2</f>
        <v>1</v>
      </c>
      <c r="I2" s="18"/>
      <c r="J2" s="9">
        <f>'Yosys+Odin-II'!H2</f>
        <v>1</v>
      </c>
      <c r="K2" s="18"/>
      <c r="L2" s="16" t="str">
        <f>IF(SORTED_PRUNED_COMP!E2="NAN", "              ",CONCATENATE("$(", TEXT(SORTED_PRUNED_COMP!E2, "#,##0.00"), "\times)$"))</f>
        <v>$(1.00\times)$</v>
      </c>
      <c r="M2" s="18"/>
      <c r="N2" s="9">
        <f>'Yosys+Odin-II'!P2</f>
        <v>13</v>
      </c>
      <c r="O2" s="18"/>
      <c r="P2" s="16" t="str">
        <f>IF(SORTED_PRUNED_COMP!F2="NAN", "              ",CONCATENATE("$(", TEXT(SORTED_PRUNED_COMP!F2, "#,##0.00"), "\times)$"))</f>
        <v>$(1.00\times)$</v>
      </c>
      <c r="Q2" s="18"/>
      <c r="R2" s="9">
        <f>'Yosys+Odin-II'!O2</f>
        <v>1242</v>
      </c>
      <c r="S2" s="18"/>
      <c r="T2" s="16" t="str">
        <f>IF(SORTED_PRUNED_COMP!G2="NAN", "              ",CONCATENATE("$(", TEXT(SORTED_PRUNED_COMP!G2, "#,##0.00"), "\times)$"))</f>
        <v>$(0.74\times)$</v>
      </c>
      <c r="U2" s="18"/>
      <c r="V2" s="9">
        <f>'Yosys+Odin-II'!R2</f>
        <v>0</v>
      </c>
      <c r="W2" s="18"/>
      <c r="X2" s="16" t="str">
        <f>IF(SORTED_PRUNED_COMP!H2="NAN", "              ",CONCATENATE("$(", TEXT(SORTED_PRUNED_COMP!H2, "#,##0.00"), "\times)$"))</f>
        <v xml:space="preserve">              </v>
      </c>
      <c r="Y2" s="18"/>
      <c r="Z2" s="9">
        <f>'Yosys+Odin-II'!Q2</f>
        <v>0</v>
      </c>
      <c r="AA2" s="18"/>
      <c r="AB2" s="16" t="str">
        <f>IF(SORTED_PRUNED_COMP!I2="NAN", "              ",CONCATENATE("$(", TEXT(SORTED_PRUNED_COMP!I2, "#,##0.00"), "\times)$"))</f>
        <v xml:space="preserve">              </v>
      </c>
      <c r="AC2" s="18"/>
      <c r="AD2" s="9">
        <f>'Yosys+Odin-II'!AZ2</f>
        <v>92</v>
      </c>
      <c r="AE2" s="18"/>
      <c r="AF2" s="16" t="str">
        <f>IF(SORTED_PRUNED_COMP!J2="NAN", "              ",CONCATENATE("$(", TEXT(SORTED_PRUNED_COMP!J2, "#,##0.00"), "\times)$"))</f>
        <v>$(1.02\times)$</v>
      </c>
      <c r="AG2" s="18"/>
      <c r="AH2" s="9">
        <f>'Yosys+Odin-II'!BA2</f>
        <v>186894</v>
      </c>
      <c r="AI2" s="18"/>
      <c r="AJ2" s="16" t="str">
        <f>IF(SORTED_PRUNED_COMP!K2="NAN", "              ",CONCATENATE("$(", TEXT(SORTED_PRUNED_COMP!K2, "#,##0.00"), "\times)$"))</f>
        <v>$(0.84\times)$</v>
      </c>
      <c r="AK2" s="18"/>
      <c r="AL2" s="9">
        <f>'Yosys+Odin-II'!BP2</f>
        <v>2.8645200000000002</v>
      </c>
      <c r="AM2" s="18"/>
      <c r="AN2" s="16" t="str">
        <f>IF(SORTED_PRUNED_COMP!L2="NAN", "              ",CONCATENATE("$(", TEXT(SORTED_PRUNED_COMP!L2, "#,##0.00"), "\times)$"))</f>
        <v>$(0.86\times)$</v>
      </c>
      <c r="AO2" s="18"/>
      <c r="AP2" s="9">
        <f>'Yosys+Odin-II'!F2</f>
        <v>5.54</v>
      </c>
      <c r="AQ2" s="18"/>
      <c r="AR2" s="16" t="str">
        <f>IF(SORTED_PRUNED_COMP!M2="NAN", "              ",CONCATENATE("$(", TEXT(SORTED_PRUNED_COMP!M2, "#,##0.00"), "\times)$"))</f>
        <v>$(3.15\times)$</v>
      </c>
      <c r="AS2" s="18"/>
      <c r="AT2" s="9">
        <f>'Yosys+Odin-II'!I2</f>
        <v>1.06</v>
      </c>
      <c r="AU2" s="18"/>
      <c r="AV2" s="16" t="str">
        <f>IF(SORTED_PRUNED_COMP!N2="NAN", "              ",CONCATENATE("$(", TEXT(SORTED_PRUNED_COMP!N2, "#,##0.00"), "\times)$"))</f>
        <v>$(0.60\times)$</v>
      </c>
      <c r="AW2" s="18"/>
      <c r="AX2" s="9">
        <f>'Yosys+Odin-II'!AM2</f>
        <v>9.19</v>
      </c>
      <c r="AY2" s="18"/>
      <c r="AZ2" s="16" t="str">
        <f>IF(SORTED_PRUNED_COMP!O2="NAN", "              ",CONCATENATE("$(", TEXT(SORTED_PRUNED_COMP!O2, "#,##0.00"), "\times)$"))</f>
        <v>$(0.79\times)$</v>
      </c>
      <c r="BA2" s="18"/>
      <c r="BB2" s="9">
        <f>'Yosys+Odin-II'!AO2</f>
        <v>15.57</v>
      </c>
      <c r="BC2" s="18"/>
      <c r="BD2" s="16" t="str">
        <f>IF(SORTED_PRUNED_COMP!P2="NAN", "              ",CONCATENATE("$(", TEXT(SORTED_PRUNED_COMP!P2, "#,##0.00"), "\times)$"))</f>
        <v>$(0.63\times)$</v>
      </c>
      <c r="BE2" s="18"/>
      <c r="BF2" s="9">
        <f>'Yosys+Odin-II'!BG2</f>
        <v>62.2</v>
      </c>
      <c r="BG2" s="18"/>
      <c r="BH2" s="16" t="str">
        <f>IF(SORTED_PRUNED_COMP!Q2="NAN", "              ",CONCATENATE("$(", TEXT(SORTED_PRUNED_COMP!Q2, "#,##0.00"), "\times)$"))</f>
        <v>$(0.78\times)$</v>
      </c>
      <c r="BI2" s="18"/>
      <c r="BJ2" s="9">
        <f>'Yosys+Odin-II'!D2</f>
        <v>117.67</v>
      </c>
      <c r="BK2" s="18"/>
      <c r="BL2" s="16" t="str">
        <f>IF(SORTED_PRUNED_COMP!R2="NAN", "              ",CONCATENATE("$(", TEXT(SORTED_PRUNED_COMP!R2, "#,##0.00"), "\times)$"))</f>
        <v>$(0.73\times)$</v>
      </c>
      <c r="BM2" s="18"/>
      <c r="BN2" s="9">
        <f>('Yosys+Odin-II'!Z2)/1000000</f>
        <v>0.38738400000000001</v>
      </c>
      <c r="BO2" s="18"/>
      <c r="BP2" s="16" t="str">
        <f>IF(SORTED_PRUNED_COMP!S2="NAN", "              ",CONCATENATE("$(", TEXT(SORTED_PRUNED_COMP!S2, "#,##0.00"), "\times)$"))</f>
        <v>$(0.73\times)$</v>
      </c>
      <c r="BQ2" s="18"/>
      <c r="BR2" s="20"/>
    </row>
    <row r="3" spans="2:70" x14ac:dyDescent="0.2">
      <c r="B3" s="9" t="str">
        <f>SORTED_PRUNED_COMP!B3</f>
        <v xml:space="preserve">  ex4PM16_fir_152</v>
      </c>
      <c r="C3" s="18"/>
      <c r="D3" s="9">
        <f>'Yosys+Odin-II'!AD3</f>
        <v>22620</v>
      </c>
      <c r="E3" s="18"/>
      <c r="F3" s="16" t="str">
        <f>IF(SORTED_PRUNED_COMP!C3="NAN", "              ",CONCATENATE("$(", TEXT(SORTED_PRUNED_COMP!C3, "#,##0.00"), "\times)$"))</f>
        <v>$(0.82\times)$</v>
      </c>
      <c r="G3" s="18"/>
      <c r="H3" s="9">
        <f>'Yosys+Odin-II'!AE3</f>
        <v>1</v>
      </c>
      <c r="I3" s="18"/>
      <c r="J3" s="9">
        <f>'Yosys+Odin-II'!H3</f>
        <v>1</v>
      </c>
      <c r="K3" s="18"/>
      <c r="L3" s="16" t="str">
        <f>IF(SORTED_PRUNED_COMP!E3="NAN", "              ",CONCATENATE("$(", TEXT(SORTED_PRUNED_COMP!E3, "#,##0.00"), "\times)$"))</f>
        <v>$(1.00\times)$</v>
      </c>
      <c r="M3" s="18"/>
      <c r="N3" s="9">
        <f>'Yosys+Odin-II'!P3</f>
        <v>13</v>
      </c>
      <c r="O3" s="18"/>
      <c r="P3" s="16" t="str">
        <f>IF(SORTED_PRUNED_COMP!F3="NAN", "              ",CONCATENATE("$(", TEXT(SORTED_PRUNED_COMP!F3, "#,##0.00"), "\times)$"))</f>
        <v>$(1.00\times)$</v>
      </c>
      <c r="Q3" s="18"/>
      <c r="R3" s="9">
        <f>'Yosys+Odin-II'!O3</f>
        <v>824</v>
      </c>
      <c r="S3" s="18"/>
      <c r="T3" s="16" t="str">
        <f>IF(SORTED_PRUNED_COMP!G3="NAN", "              ",CONCATENATE("$(", TEXT(SORTED_PRUNED_COMP!G3, "#,##0.00"), "\times)$"))</f>
        <v>$(0.78\times)$</v>
      </c>
      <c r="U3" s="18"/>
      <c r="V3" s="9">
        <f>'Yosys+Odin-II'!R3</f>
        <v>0</v>
      </c>
      <c r="W3" s="18"/>
      <c r="X3" s="16" t="str">
        <f>IF(SORTED_PRUNED_COMP!H3="NAN", "              ",CONCATENATE("$(", TEXT(SORTED_PRUNED_COMP!H3, "#,##0.00"), "\times)$"))</f>
        <v xml:space="preserve">              </v>
      </c>
      <c r="Y3" s="18"/>
      <c r="Z3" s="9">
        <f>'Yosys+Odin-II'!Q3</f>
        <v>0</v>
      </c>
      <c r="AA3" s="18"/>
      <c r="AB3" s="16" t="str">
        <f>IF(SORTED_PRUNED_COMP!I3="NAN", "              ",CONCATENATE("$(", TEXT(SORTED_PRUNED_COMP!I3, "#,##0.00"), "\times)$"))</f>
        <v xml:space="preserve">              </v>
      </c>
      <c r="AC3" s="18"/>
      <c r="AD3" s="9">
        <f>'Yosys+Odin-II'!AZ3</f>
        <v>82</v>
      </c>
      <c r="AE3" s="18"/>
      <c r="AF3" s="16" t="str">
        <f>IF(SORTED_PRUNED_COMP!J3="NAN", "              ",CONCATENATE("$(", TEXT(SORTED_PRUNED_COMP!J3, "#,##0.00"), "\times)$"))</f>
        <v>$(0.95\times)$</v>
      </c>
      <c r="AG3" s="18"/>
      <c r="AH3" s="9">
        <f>'Yosys+Odin-II'!BA3</f>
        <v>116347</v>
      </c>
      <c r="AI3" s="18"/>
      <c r="AJ3" s="16" t="str">
        <f>IF(SORTED_PRUNED_COMP!K3="NAN", "              ",CONCATENATE("$(", TEXT(SORTED_PRUNED_COMP!K3, "#,##0.00"), "\times)$"))</f>
        <v>$(0.84\times)$</v>
      </c>
      <c r="AK3" s="18"/>
      <c r="AL3" s="9">
        <f>'Yosys+Odin-II'!BP3</f>
        <v>2.72017</v>
      </c>
      <c r="AM3" s="18"/>
      <c r="AN3" s="16" t="str">
        <f>IF(SORTED_PRUNED_COMP!L3="NAN", "              ",CONCATENATE("$(", TEXT(SORTED_PRUNED_COMP!L3, "#,##0.00"), "\times)$"))</f>
        <v>$(0.85\times)$</v>
      </c>
      <c r="AO3" s="18"/>
      <c r="AP3" s="9">
        <f>'Yosys+Odin-II'!F3</f>
        <v>3.26</v>
      </c>
      <c r="AQ3" s="18"/>
      <c r="AR3" s="16" t="str">
        <f>IF(SORTED_PRUNED_COMP!M3="NAN", "              ",CONCATENATE("$(", TEXT(SORTED_PRUNED_COMP!M3, "#,##0.00"), "\times)$"))</f>
        <v>$(3.26\times)$</v>
      </c>
      <c r="AS3" s="18"/>
      <c r="AT3" s="9">
        <f>'Yosys+Odin-II'!I3</f>
        <v>0.92</v>
      </c>
      <c r="AU3" s="18"/>
      <c r="AV3" s="16" t="str">
        <f>IF(SORTED_PRUNED_COMP!N3="NAN", "              ",CONCATENATE("$(", TEXT(SORTED_PRUNED_COMP!N3, "#,##0.00"), "\times)$"))</f>
        <v>$(0.81\times)$</v>
      </c>
      <c r="AW3" s="18"/>
      <c r="AX3" s="9">
        <f>'Yosys+Odin-II'!AM3</f>
        <v>6.92</v>
      </c>
      <c r="AY3" s="18"/>
      <c r="AZ3" s="16" t="str">
        <f>IF(SORTED_PRUNED_COMP!O3="NAN", "              ",CONCATENATE("$(", TEXT(SORTED_PRUNED_COMP!O3, "#,##0.00"), "\times)$"))</f>
        <v>$(0.83\times)$</v>
      </c>
      <c r="BA3" s="18"/>
      <c r="BB3" s="9">
        <f>'Yosys+Odin-II'!AO3</f>
        <v>8.5299999999999994</v>
      </c>
      <c r="BC3" s="18"/>
      <c r="BD3" s="16" t="str">
        <f>IF(SORTED_PRUNED_COMP!P3="NAN", "              ",CONCATENATE("$(", TEXT(SORTED_PRUNED_COMP!P3, "#,##0.00"), "\times)$"))</f>
        <v>$(0.64\times)$</v>
      </c>
      <c r="BE3" s="18"/>
      <c r="BF3" s="9">
        <f>'Yosys+Odin-II'!BG3</f>
        <v>29.74</v>
      </c>
      <c r="BG3" s="18"/>
      <c r="BH3" s="16" t="str">
        <f>IF(SORTED_PRUNED_COMP!Q3="NAN", "              ",CONCATENATE("$(", TEXT(SORTED_PRUNED_COMP!Q3, "#,##0.00"), "\times)$"))</f>
        <v>$(0.68\times)$</v>
      </c>
      <c r="BI3" s="18"/>
      <c r="BJ3" s="9">
        <f>'Yosys+Odin-II'!D3</f>
        <v>64.3</v>
      </c>
      <c r="BK3" s="18"/>
      <c r="BL3" s="16" t="str">
        <f>IF(SORTED_PRUNED_COMP!R3="NAN", "              ",CONCATENATE("$(", TEXT(SORTED_PRUNED_COMP!R3, "#,##0.00"), "\times)$"))</f>
        <v>$(0.73\times)$</v>
      </c>
      <c r="BM3" s="18"/>
      <c r="BN3" s="9">
        <f>('Yosys+Odin-II'!Z3)/1000000</f>
        <v>0.26729199999999997</v>
      </c>
      <c r="BO3" s="18"/>
      <c r="BP3" s="16" t="str">
        <f>IF(SORTED_PRUNED_COMP!S3="NAN", "              ",CONCATENATE("$(", TEXT(SORTED_PRUNED_COMP!S3, "#,##0.00"), "\times)$"))</f>
        <v>$(0.80\times)$</v>
      </c>
      <c r="BQ3" s="18"/>
      <c r="BR3" s="20"/>
    </row>
    <row r="4" spans="2:70" x14ac:dyDescent="0.2">
      <c r="B4" s="9" t="str">
        <f>SORTED_PRUNED_COMP!B4</f>
        <v xml:space="preserve">  ex2PM16_fir_119</v>
      </c>
      <c r="C4" s="18"/>
      <c r="D4" s="9">
        <f>'Yosys+Odin-II'!AD4</f>
        <v>17887</v>
      </c>
      <c r="E4" s="18"/>
      <c r="F4" s="16" t="str">
        <f>IF(SORTED_PRUNED_COMP!C4="NAN", "              ",CONCATENATE("$(", TEXT(SORTED_PRUNED_COMP!C4, "#,##0.00"), "\times)$"))</f>
        <v>$(0.82\times)$</v>
      </c>
      <c r="G4" s="18"/>
      <c r="H4" s="9">
        <f>'Yosys+Odin-II'!AE4</f>
        <v>1</v>
      </c>
      <c r="I4" s="18"/>
      <c r="J4" s="9">
        <f>'Yosys+Odin-II'!H4</f>
        <v>1</v>
      </c>
      <c r="K4" s="18"/>
      <c r="L4" s="16" t="str">
        <f>IF(SORTED_PRUNED_COMP!E4="NAN", "              ",CONCATENATE("$(", TEXT(SORTED_PRUNED_COMP!E4, "#,##0.00"), "\times)$"))</f>
        <v>$(1.00\times)$</v>
      </c>
      <c r="M4" s="18"/>
      <c r="N4" s="9">
        <f>'Yosys+Odin-II'!P4</f>
        <v>13</v>
      </c>
      <c r="O4" s="18"/>
      <c r="P4" s="16" t="str">
        <f>IF(SORTED_PRUNED_COMP!F4="NAN", "              ",CONCATENATE("$(", TEXT(SORTED_PRUNED_COMP!F4, "#,##0.00"), "\times)$"))</f>
        <v>$(1.00\times)$</v>
      </c>
      <c r="Q4" s="18"/>
      <c r="R4" s="9">
        <f>'Yosys+Odin-II'!O4</f>
        <v>663</v>
      </c>
      <c r="S4" s="18"/>
      <c r="T4" s="16" t="str">
        <f>IF(SORTED_PRUNED_COMP!G4="NAN", "              ",CONCATENATE("$(", TEXT(SORTED_PRUNED_COMP!G4, "#,##0.00"), "\times)$"))</f>
        <v>$(0.80\times)$</v>
      </c>
      <c r="U4" s="18"/>
      <c r="V4" s="9">
        <f>'Yosys+Odin-II'!R4</f>
        <v>0</v>
      </c>
      <c r="W4" s="18"/>
      <c r="X4" s="16" t="str">
        <f>IF(SORTED_PRUNED_COMP!H4="NAN", "              ",CONCATENATE("$(", TEXT(SORTED_PRUNED_COMP!H4, "#,##0.00"), "\times)$"))</f>
        <v xml:space="preserve">              </v>
      </c>
      <c r="Y4" s="18"/>
      <c r="Z4" s="9">
        <f>'Yosys+Odin-II'!Q4</f>
        <v>0</v>
      </c>
      <c r="AA4" s="18"/>
      <c r="AB4" s="16" t="str">
        <f>IF(SORTED_PRUNED_COMP!I4="NAN", "              ",CONCATENATE("$(", TEXT(SORTED_PRUNED_COMP!I4, "#,##0.00"), "\times)$"))</f>
        <v xml:space="preserve">              </v>
      </c>
      <c r="AC4" s="18"/>
      <c r="AD4" s="9">
        <f>'Yosys+Odin-II'!AZ4</f>
        <v>76</v>
      </c>
      <c r="AE4" s="18"/>
      <c r="AF4" s="16" t="str">
        <f>IF(SORTED_PRUNED_COMP!J4="NAN", "              ",CONCATENATE("$(", TEXT(SORTED_PRUNED_COMP!J4, "#,##0.00"), "\times)$"))</f>
        <v>$(0.97\times)$</v>
      </c>
      <c r="AG4" s="18"/>
      <c r="AH4" s="9">
        <f>'Yosys+Odin-II'!BA4</f>
        <v>88117</v>
      </c>
      <c r="AI4" s="18"/>
      <c r="AJ4" s="16" t="str">
        <f>IF(SORTED_PRUNED_COMP!K4="NAN", "              ",CONCATENATE("$(", TEXT(SORTED_PRUNED_COMP!K4, "#,##0.00"), "\times)$"))</f>
        <v>$(0.80\times)$</v>
      </c>
      <c r="AK4" s="18"/>
      <c r="AL4" s="9">
        <f>'Yosys+Odin-II'!BP4</f>
        <v>2.6615899999999999</v>
      </c>
      <c r="AM4" s="18"/>
      <c r="AN4" s="16" t="str">
        <f>IF(SORTED_PRUNED_COMP!L4="NAN", "              ",CONCATENATE("$(", TEXT(SORTED_PRUNED_COMP!L4, "#,##0.00"), "\times)$"))</f>
        <v>$(0.94\times)$</v>
      </c>
      <c r="AO4" s="18"/>
      <c r="AP4" s="9">
        <f>'Yosys+Odin-II'!F4</f>
        <v>2.29</v>
      </c>
      <c r="AQ4" s="18"/>
      <c r="AR4" s="16" t="str">
        <f>IF(SORTED_PRUNED_COMP!M4="NAN", "              ",CONCATENATE("$(", TEXT(SORTED_PRUNED_COMP!M4, "#,##0.00"), "\times)$"))</f>
        <v>$(3.18\times)$</v>
      </c>
      <c r="AS4" s="18"/>
      <c r="AT4" s="9">
        <f>'Yosys+Odin-II'!I4</f>
        <v>0.5</v>
      </c>
      <c r="AU4" s="18"/>
      <c r="AV4" s="16" t="str">
        <f>IF(SORTED_PRUNED_COMP!N4="NAN", "              ",CONCATENATE("$(", TEXT(SORTED_PRUNED_COMP!N4, "#,##0.00"), "\times)$"))</f>
        <v>$(0.57\times)$</v>
      </c>
      <c r="AW4" s="18"/>
      <c r="AX4" s="9">
        <f>'Yosys+Odin-II'!AM4</f>
        <v>5.73</v>
      </c>
      <c r="AY4" s="18"/>
      <c r="AZ4" s="16" t="str">
        <f>IF(SORTED_PRUNED_COMP!O4="NAN", "              ",CONCATENATE("$(", TEXT(SORTED_PRUNED_COMP!O4, "#,##0.00"), "\times)$"))</f>
        <v>$(0.81\times)$</v>
      </c>
      <c r="BA4" s="18"/>
      <c r="BB4" s="9">
        <f>'Yosys+Odin-II'!AO4</f>
        <v>6.49</v>
      </c>
      <c r="BC4" s="18"/>
      <c r="BD4" s="16" t="str">
        <f>IF(SORTED_PRUNED_COMP!P4="NAN", "              ",CONCATENATE("$(", TEXT(SORTED_PRUNED_COMP!P4, "#,##0.00"), "\times)$"))</f>
        <v>$(0.68\times)$</v>
      </c>
      <c r="BE4" s="18"/>
      <c r="BF4" s="9">
        <f>'Yosys+Odin-II'!BG4</f>
        <v>25.16</v>
      </c>
      <c r="BG4" s="18"/>
      <c r="BH4" s="16" t="str">
        <f>IF(SORTED_PRUNED_COMP!Q4="NAN", "              ",CONCATENATE("$(", TEXT(SORTED_PRUNED_COMP!Q4, "#,##0.00"), "\times)$"))</f>
        <v>$(0.75\times)$</v>
      </c>
      <c r="BI4" s="18"/>
      <c r="BJ4" s="9">
        <f>'Yosys+Odin-II'!D4</f>
        <v>52.39</v>
      </c>
      <c r="BK4" s="18"/>
      <c r="BL4" s="16" t="str">
        <f>IF(SORTED_PRUNED_COMP!R4="NAN", "              ",CONCATENATE("$(", TEXT(SORTED_PRUNED_COMP!R4, "#,##0.00"), "\times)$"))</f>
        <v>$(0.77\times)$</v>
      </c>
      <c r="BM4" s="18"/>
      <c r="BN4" s="9">
        <f>('Yosys+Odin-II'!Z4)/1000000</f>
        <v>0.22149199999999999</v>
      </c>
      <c r="BO4" s="18"/>
      <c r="BP4" s="16" t="str">
        <f>IF(SORTED_PRUNED_COMP!S4="NAN", "              ",CONCATENATE("$(", TEXT(SORTED_PRUNED_COMP!S4, "#,##0.00"), "\times)$"))</f>
        <v>$(0.84\times)$</v>
      </c>
      <c r="BQ4" s="18"/>
      <c r="BR4" s="20"/>
    </row>
    <row r="5" spans="2:70" x14ac:dyDescent="0.2">
      <c r="B5" s="9" t="str">
        <f>SORTED_PRUNED_COMP!B5</f>
        <v xml:space="preserve">  ex3PM16_fir_61</v>
      </c>
      <c r="C5" s="18"/>
      <c r="D5" s="9">
        <f>'Yosys+Odin-II'!AD5</f>
        <v>9868</v>
      </c>
      <c r="E5" s="18"/>
      <c r="F5" s="16" t="str">
        <f>IF(SORTED_PRUNED_COMP!C5="NAN", "              ",CONCATENATE("$(", TEXT(SORTED_PRUNED_COMP!C5, "#,##0.00"), "\times)$"))</f>
        <v>$(0.84\times)$</v>
      </c>
      <c r="G5" s="18"/>
      <c r="H5" s="9">
        <f>'Yosys+Odin-II'!AE5</f>
        <v>1</v>
      </c>
      <c r="I5" s="18"/>
      <c r="J5" s="9">
        <f>'Yosys+Odin-II'!H5</f>
        <v>1</v>
      </c>
      <c r="K5" s="18"/>
      <c r="L5" s="16" t="str">
        <f>IF(SORTED_PRUNED_COMP!E5="NAN", "              ",CONCATENATE("$(", TEXT(SORTED_PRUNED_COMP!E5, "#,##0.00"), "\times)$"))</f>
        <v>$(1.00\times)$</v>
      </c>
      <c r="M5" s="18"/>
      <c r="N5" s="9">
        <f>'Yosys+Odin-II'!P5</f>
        <v>13</v>
      </c>
      <c r="O5" s="18"/>
      <c r="P5" s="16" t="str">
        <f>IF(SORTED_PRUNED_COMP!F5="NAN", "              ",CONCATENATE("$(", TEXT(SORTED_PRUNED_COMP!F5, "#,##0.00"), "\times)$"))</f>
        <v>$(1.00\times)$</v>
      </c>
      <c r="Q5" s="18"/>
      <c r="R5" s="9">
        <f>'Yosys+Odin-II'!O5</f>
        <v>367</v>
      </c>
      <c r="S5" s="18"/>
      <c r="T5" s="16" t="str">
        <f>IF(SORTED_PRUNED_COMP!G5="NAN", "              ",CONCATENATE("$(", TEXT(SORTED_PRUNED_COMP!G5, "#,##0.00"), "\times)$"))</f>
        <v>$(0.81\times)$</v>
      </c>
      <c r="U5" s="18"/>
      <c r="V5" s="9">
        <f>'Yosys+Odin-II'!R5</f>
        <v>0</v>
      </c>
      <c r="W5" s="18"/>
      <c r="X5" s="16" t="str">
        <f>IF(SORTED_PRUNED_COMP!H5="NAN", "              ",CONCATENATE("$(", TEXT(SORTED_PRUNED_COMP!H5, "#,##0.00"), "\times)$"))</f>
        <v xml:space="preserve">              </v>
      </c>
      <c r="Y5" s="18"/>
      <c r="Z5" s="9">
        <f>'Yosys+Odin-II'!Q5</f>
        <v>0</v>
      </c>
      <c r="AA5" s="18"/>
      <c r="AB5" s="16" t="str">
        <f>IF(SORTED_PRUNED_COMP!I5="NAN", "              ",CONCATENATE("$(", TEXT(SORTED_PRUNED_COMP!I5, "#,##0.00"), "\times)$"))</f>
        <v xml:space="preserve">              </v>
      </c>
      <c r="AC5" s="18"/>
      <c r="AD5" s="9">
        <f>'Yosys+Odin-II'!AZ5</f>
        <v>76</v>
      </c>
      <c r="AE5" s="18"/>
      <c r="AF5" s="16" t="str">
        <f>IF(SORTED_PRUNED_COMP!J5="NAN", "              ",CONCATENATE("$(", TEXT(SORTED_PRUNED_COMP!J5, "#,##0.00"), "\times)$"))</f>
        <v>$(1.09\times)$</v>
      </c>
      <c r="AG5" s="18"/>
      <c r="AH5" s="9">
        <f>'Yosys+Odin-II'!BA5</f>
        <v>47236</v>
      </c>
      <c r="AI5" s="18"/>
      <c r="AJ5" s="16" t="str">
        <f>IF(SORTED_PRUNED_COMP!K5="NAN", "              ",CONCATENATE("$(", TEXT(SORTED_PRUNED_COMP!K5, "#,##0.00"), "\times)$"))</f>
        <v>$(0.85\times)$</v>
      </c>
      <c r="AK5" s="18"/>
      <c r="AL5" s="9">
        <f>'Yosys+Odin-II'!BP5</f>
        <v>2.3172100000000002</v>
      </c>
      <c r="AM5" s="18"/>
      <c r="AN5" s="16" t="str">
        <f>IF(SORTED_PRUNED_COMP!L5="NAN", "              ",CONCATENATE("$(", TEXT(SORTED_PRUNED_COMP!L5, "#,##0.00"), "\times)$"))</f>
        <v>$(0.80\times)$</v>
      </c>
      <c r="AO5" s="18"/>
      <c r="AP5" s="9">
        <f>'Yosys+Odin-II'!F5</f>
        <v>1.1399999999999999</v>
      </c>
      <c r="AQ5" s="18"/>
      <c r="AR5" s="16" t="str">
        <f>IF(SORTED_PRUNED_COMP!M5="NAN", "              ",CONCATENATE("$(", TEXT(SORTED_PRUNED_COMP!M5, "#,##0.00"), "\times)$"))</f>
        <v>$(3.35\times)$</v>
      </c>
      <c r="AS5" s="18"/>
      <c r="AT5" s="9">
        <f>'Yosys+Odin-II'!I5</f>
        <v>0.24</v>
      </c>
      <c r="AU5" s="18"/>
      <c r="AV5" s="16" t="str">
        <f>IF(SORTED_PRUNED_COMP!N5="NAN", "              ",CONCATENATE("$(", TEXT(SORTED_PRUNED_COMP!N5, "#,##0.00"), "\times)$"))</f>
        <v>$(0.67\times)$</v>
      </c>
      <c r="AW5" s="18"/>
      <c r="AX5" s="9">
        <f>'Yosys+Odin-II'!AM5</f>
        <v>3.24</v>
      </c>
      <c r="AY5" s="18"/>
      <c r="AZ5" s="16" t="str">
        <f>IF(SORTED_PRUNED_COMP!O5="NAN", "              ",CONCATENATE("$(", TEXT(SORTED_PRUNED_COMP!O5, "#,##0.00"), "\times)$"))</f>
        <v>$(0.81\times)$</v>
      </c>
      <c r="BA5" s="18"/>
      <c r="BB5" s="9">
        <f>'Yosys+Odin-II'!AO5</f>
        <v>3.17</v>
      </c>
      <c r="BC5" s="18"/>
      <c r="BD5" s="16" t="str">
        <f>IF(SORTED_PRUNED_COMP!P5="NAN", "              ",CONCATENATE("$(", TEXT(SORTED_PRUNED_COMP!P5, "#,##0.00"), "\times)$"))</f>
        <v>$(0.76\times)$</v>
      </c>
      <c r="BE5" s="18"/>
      <c r="BF5" s="9">
        <f>'Yosys+Odin-II'!BG5</f>
        <v>12.19</v>
      </c>
      <c r="BG5" s="18"/>
      <c r="BH5" s="16" t="str">
        <f>IF(SORTED_PRUNED_COMP!Q5="NAN", "              ",CONCATENATE("$(", TEXT(SORTED_PRUNED_COMP!Q5, "#,##0.00"), "\times)$"))</f>
        <v>$(0.79\times)$</v>
      </c>
      <c r="BI5" s="18"/>
      <c r="BJ5" s="9">
        <f>'Yosys+Odin-II'!D5</f>
        <v>26.5</v>
      </c>
      <c r="BK5" s="18"/>
      <c r="BL5" s="16" t="str">
        <f>IF(SORTED_PRUNED_COMP!R5="NAN", "              ",CONCATENATE("$(", TEXT(SORTED_PRUNED_COMP!R5, "#,##0.00"), "\times)$"))</f>
        <v>$(0.81\times)$</v>
      </c>
      <c r="BM5" s="18"/>
      <c r="BN5" s="9">
        <f>('Yosys+Odin-II'!Z5)/1000000</f>
        <v>0.13409199999999999</v>
      </c>
      <c r="BO5" s="18"/>
      <c r="BP5" s="16" t="str">
        <f>IF(SORTED_PRUNED_COMP!S5="NAN", "              ",CONCATENATE("$(", TEXT(SORTED_PRUNED_COMP!S5, "#,##0.00"), "\times)$"))</f>
        <v>$(0.85\times)$</v>
      </c>
      <c r="BQ5" s="18"/>
      <c r="BR5" s="20"/>
    </row>
    <row r="6" spans="2:70" x14ac:dyDescent="0.2">
      <c r="B6" s="9" t="str">
        <f>SORTED_PRUNED_COMP!B6</f>
        <v xml:space="preserve">  ex1LS16_fir_41</v>
      </c>
      <c r="C6" s="18"/>
      <c r="D6" s="9">
        <f>'Yosys+Odin-II'!AD6</f>
        <v>6646</v>
      </c>
      <c r="E6" s="18"/>
      <c r="F6" s="16" t="str">
        <f>IF(SORTED_PRUNED_COMP!C6="NAN", "              ",CONCATENATE("$(", TEXT(SORTED_PRUNED_COMP!C6, "#,##0.00"), "\times)$"))</f>
        <v>$(0.85\times)$</v>
      </c>
      <c r="G6" s="18"/>
      <c r="H6" s="9">
        <f>'Yosys+Odin-II'!AE6</f>
        <v>1</v>
      </c>
      <c r="I6" s="18"/>
      <c r="J6" s="9">
        <f>'Yosys+Odin-II'!H6</f>
        <v>1</v>
      </c>
      <c r="K6" s="18"/>
      <c r="L6" s="16" t="str">
        <f>IF(SORTED_PRUNED_COMP!E6="NAN", "              ",CONCATENATE("$(", TEXT(SORTED_PRUNED_COMP!E6, "#,##0.00"), "\times)$"))</f>
        <v>$(1.00\times)$</v>
      </c>
      <c r="M6" s="18"/>
      <c r="N6" s="9">
        <f>'Yosys+Odin-II'!P6</f>
        <v>13</v>
      </c>
      <c r="O6" s="18"/>
      <c r="P6" s="16" t="str">
        <f>IF(SORTED_PRUNED_COMP!F6="NAN", "              ",CONCATENATE("$(", TEXT(SORTED_PRUNED_COMP!F6, "#,##0.00"), "\times)$"))</f>
        <v>$(1.00\times)$</v>
      </c>
      <c r="Q6" s="18"/>
      <c r="R6" s="9">
        <f>'Yosys+Odin-II'!O6</f>
        <v>237</v>
      </c>
      <c r="S6" s="18"/>
      <c r="T6" s="16" t="str">
        <f>IF(SORTED_PRUNED_COMP!G6="NAN", "              ",CONCATENATE("$(", TEXT(SORTED_PRUNED_COMP!G6, "#,##0.00"), "\times)$"))</f>
        <v>$(0.80\times)$</v>
      </c>
      <c r="U6" s="18"/>
      <c r="V6" s="9">
        <f>'Yosys+Odin-II'!R6</f>
        <v>0</v>
      </c>
      <c r="W6" s="18"/>
      <c r="X6" s="16" t="str">
        <f>IF(SORTED_PRUNED_COMP!H6="NAN", "              ",CONCATENATE("$(", TEXT(SORTED_PRUNED_COMP!H6, "#,##0.00"), "\times)$"))</f>
        <v xml:space="preserve">              </v>
      </c>
      <c r="Y6" s="18"/>
      <c r="Z6" s="9">
        <f>'Yosys+Odin-II'!Q6</f>
        <v>0</v>
      </c>
      <c r="AA6" s="18"/>
      <c r="AB6" s="16" t="str">
        <f>IF(SORTED_PRUNED_COMP!I6="NAN", "              ",CONCATENATE("$(", TEXT(SORTED_PRUNED_COMP!I6, "#,##0.00"), "\times)$"))</f>
        <v xml:space="preserve">              </v>
      </c>
      <c r="AC6" s="18"/>
      <c r="AD6" s="9">
        <f>'Yosys+Odin-II'!AZ6</f>
        <v>64</v>
      </c>
      <c r="AE6" s="18"/>
      <c r="AF6" s="16" t="str">
        <f>IF(SORTED_PRUNED_COMP!J6="NAN", "              ",CONCATENATE("$(", TEXT(SORTED_PRUNED_COMP!J6, "#,##0.00"), "\times)$"))</f>
        <v>$(1.00\times)$</v>
      </c>
      <c r="AG6" s="18"/>
      <c r="AH6" s="9">
        <f>'Yosys+Odin-II'!BA6</f>
        <v>30145</v>
      </c>
      <c r="AI6" s="18"/>
      <c r="AJ6" s="16" t="str">
        <f>IF(SORTED_PRUNED_COMP!K6="NAN", "              ",CONCATENATE("$(", TEXT(SORTED_PRUNED_COMP!K6, "#,##0.00"), "\times)$"))</f>
        <v>$(0.85\times)$</v>
      </c>
      <c r="AK6" s="18"/>
      <c r="AL6" s="9">
        <f>'Yosys+Odin-II'!BP6</f>
        <v>2.3291900000000001</v>
      </c>
      <c r="AM6" s="18"/>
      <c r="AN6" s="16" t="str">
        <f>IF(SORTED_PRUNED_COMP!L6="NAN", "              ",CONCATENATE("$(", TEXT(SORTED_PRUNED_COMP!L6, "#,##0.00"), "\times)$"))</f>
        <v>$(0.76\times)$</v>
      </c>
      <c r="AO6" s="18"/>
      <c r="AP6" s="9">
        <f>'Yosys+Odin-II'!F6</f>
        <v>0.8</v>
      </c>
      <c r="AQ6" s="18"/>
      <c r="AR6" s="16" t="str">
        <f>IF(SORTED_PRUNED_COMP!M6="NAN", "              ",CONCATENATE("$(", TEXT(SORTED_PRUNED_COMP!M6, "#,##0.00"), "\times)$"))</f>
        <v>$(3.64\times)$</v>
      </c>
      <c r="AS6" s="18"/>
      <c r="AT6" s="9">
        <f>'Yosys+Odin-II'!I6</f>
        <v>0.16</v>
      </c>
      <c r="AU6" s="18"/>
      <c r="AV6" s="16" t="str">
        <f>IF(SORTED_PRUNED_COMP!N6="NAN", "              ",CONCATENATE("$(", TEXT(SORTED_PRUNED_COMP!N6, "#,##0.00"), "\times)$"))</f>
        <v>$(0.70\times)$</v>
      </c>
      <c r="AW6" s="18"/>
      <c r="AX6" s="9">
        <f>'Yosys+Odin-II'!AM6</f>
        <v>2.37</v>
      </c>
      <c r="AY6" s="18"/>
      <c r="AZ6" s="16" t="str">
        <f>IF(SORTED_PRUNED_COMP!O6="NAN", "              ",CONCATENATE("$(", TEXT(SORTED_PRUNED_COMP!O6, "#,##0.00"), "\times)$"))</f>
        <v>$(0.83\times)$</v>
      </c>
      <c r="BA6" s="18"/>
      <c r="BB6" s="9">
        <f>'Yosys+Odin-II'!AO6</f>
        <v>1.78</v>
      </c>
      <c r="BC6" s="18"/>
      <c r="BD6" s="16" t="str">
        <f>IF(SORTED_PRUNED_COMP!P6="NAN", "              ",CONCATENATE("$(", TEXT(SORTED_PRUNED_COMP!P6, "#,##0.00"), "\times)$"))</f>
        <v>$(0.69\times)$</v>
      </c>
      <c r="BE6" s="18"/>
      <c r="BF6" s="9">
        <f>'Yosys+Odin-II'!BG6</f>
        <v>5.86</v>
      </c>
      <c r="BG6" s="18"/>
      <c r="BH6" s="16" t="str">
        <f>IF(SORTED_PRUNED_COMP!Q6="NAN", "              ",CONCATENATE("$(", TEXT(SORTED_PRUNED_COMP!Q6, "#,##0.00"), "\times)$"))</f>
        <v>$(0.88\times)$</v>
      </c>
      <c r="BI6" s="18"/>
      <c r="BJ6" s="9">
        <f>'Yosys+Odin-II'!D6</f>
        <v>15.3</v>
      </c>
      <c r="BK6" s="18"/>
      <c r="BL6" s="16" t="str">
        <f>IF(SORTED_PRUNED_COMP!R6="NAN", "              ",CONCATENATE("$(", TEXT(SORTED_PRUNED_COMP!R6, "#,##0.00"), "\times)$"))</f>
        <v>$(0.85\times)$</v>
      </c>
      <c r="BM6" s="18"/>
      <c r="BN6" s="9">
        <f>('Yosys+Odin-II'!Z6)/1000000</f>
        <v>9.6324000000000007E-2</v>
      </c>
      <c r="BO6" s="18"/>
      <c r="BP6" s="16" t="str">
        <f>IF(SORTED_PRUNED_COMP!S6="NAN", "              ",CONCATENATE("$(", TEXT(SORTED_PRUNED_COMP!S6, "#,##0.00"), "\times)$"))</f>
        <v>$(0.89\times)$</v>
      </c>
      <c r="BQ6" s="18"/>
      <c r="BR6" s="20"/>
    </row>
    <row r="7" spans="2:70" x14ac:dyDescent="0.2">
      <c r="B7" s="9" t="str">
        <f>SORTED_PRUNED_COMP!B7</f>
        <v xml:space="preserve">  ex2BT16_fir_71</v>
      </c>
      <c r="C7" s="18"/>
      <c r="D7" s="9">
        <f>'Yosys+Odin-II'!AD7</f>
        <v>6379</v>
      </c>
      <c r="E7" s="18"/>
      <c r="F7" s="16" t="str">
        <f>IF(SORTED_PRUNED_COMP!C7="NAN", "              ",CONCATENATE("$(", TEXT(SORTED_PRUNED_COMP!C7, "#,##0.00"), "\times)$"))</f>
        <v>$(0.72\times)$</v>
      </c>
      <c r="G7" s="18"/>
      <c r="H7" s="9">
        <f>'Yosys+Odin-II'!AE7</f>
        <v>1</v>
      </c>
      <c r="I7" s="18"/>
      <c r="J7" s="9">
        <f>'Yosys+Odin-II'!H7</f>
        <v>1</v>
      </c>
      <c r="K7" s="18"/>
      <c r="L7" s="16" t="str">
        <f>IF(SORTED_PRUNED_COMP!E7="NAN", "              ",CONCATENATE("$(", TEXT(SORTED_PRUNED_COMP!E7, "#,##0.00"), "\times)$"))</f>
        <v>$(1.00\times)$</v>
      </c>
      <c r="M7" s="18"/>
      <c r="N7" s="9">
        <f>'Yosys+Odin-II'!P7</f>
        <v>13</v>
      </c>
      <c r="O7" s="18"/>
      <c r="P7" s="16" t="str">
        <f>IF(SORTED_PRUNED_COMP!F7="NAN", "              ",CONCATENATE("$(", TEXT(SORTED_PRUNED_COMP!F7, "#,##0.00"), "\times)$"))</f>
        <v>$(1.00\times)$</v>
      </c>
      <c r="Q7" s="18"/>
      <c r="R7" s="9">
        <f>'Yosys+Odin-II'!O7</f>
        <v>252</v>
      </c>
      <c r="S7" s="18"/>
      <c r="T7" s="16" t="str">
        <f>IF(SORTED_PRUNED_COMP!G7="NAN", "              ",CONCATENATE("$(", TEXT(SORTED_PRUNED_COMP!G7, "#,##0.00"), "\times)$"))</f>
        <v>$(0.76\times)$</v>
      </c>
      <c r="U7" s="18"/>
      <c r="V7" s="9">
        <f>'Yosys+Odin-II'!R7</f>
        <v>0</v>
      </c>
      <c r="W7" s="18"/>
      <c r="X7" s="16" t="str">
        <f>IF(SORTED_PRUNED_COMP!H7="NAN", "              ",CONCATENATE("$(", TEXT(SORTED_PRUNED_COMP!H7, "#,##0.00"), "\times)$"))</f>
        <v xml:space="preserve">              </v>
      </c>
      <c r="Y7" s="18"/>
      <c r="Z7" s="9">
        <f>'Yosys+Odin-II'!Q7</f>
        <v>0</v>
      </c>
      <c r="AA7" s="18"/>
      <c r="AB7" s="16" t="str">
        <f>IF(SORTED_PRUNED_COMP!I7="NAN", "              ",CONCATENATE("$(", TEXT(SORTED_PRUNED_COMP!I7, "#,##0.00"), "\times)$"))</f>
        <v xml:space="preserve">              </v>
      </c>
      <c r="AC7" s="18"/>
      <c r="AD7" s="9">
        <f>'Yosys+Odin-II'!AZ7</f>
        <v>68</v>
      </c>
      <c r="AE7" s="18"/>
      <c r="AF7" s="16" t="str">
        <f>IF(SORTED_PRUNED_COMP!J7="NAN", "              ",CONCATENATE("$(", TEXT(SORTED_PRUNED_COMP!J7, "#,##0.00"), "\times)$"))</f>
        <v>$(0.92\times)$</v>
      </c>
      <c r="AG7" s="18"/>
      <c r="AH7" s="9">
        <f>'Yosys+Odin-II'!BA7</f>
        <v>27999</v>
      </c>
      <c r="AI7" s="18"/>
      <c r="AJ7" s="16" t="str">
        <f>IF(SORTED_PRUNED_COMP!K7="NAN", "              ",CONCATENATE("$(", TEXT(SORTED_PRUNED_COMP!K7, "#,##0.00"), "\times)$"))</f>
        <v>$(0.83\times)$</v>
      </c>
      <c r="AK7" s="18"/>
      <c r="AL7" s="9">
        <f>'Yosys+Odin-II'!BP7</f>
        <v>2.5554299999999999</v>
      </c>
      <c r="AM7" s="18"/>
      <c r="AN7" s="16" t="str">
        <f>IF(SORTED_PRUNED_COMP!L7="NAN", "              ",CONCATENATE("$(", TEXT(SORTED_PRUNED_COMP!L7, "#,##0.00"), "\times)$"))</f>
        <v>$(0.92\times)$</v>
      </c>
      <c r="AO7" s="18"/>
      <c r="AP7" s="9">
        <f>'Yosys+Odin-II'!F7</f>
        <v>2.4900000000000002</v>
      </c>
      <c r="AQ7" s="18"/>
      <c r="AR7" s="16" t="str">
        <f>IF(SORTED_PRUNED_COMP!M7="NAN", "              ",CONCATENATE("$(", TEXT(SORTED_PRUNED_COMP!M7, "#,##0.00"), "\times)$"))</f>
        <v>$(8.89\times)$</v>
      </c>
      <c r="AS7" s="18"/>
      <c r="AT7" s="9">
        <f>'Yosys+Odin-II'!I7</f>
        <v>0.16</v>
      </c>
      <c r="AU7" s="18"/>
      <c r="AV7" s="16" t="str">
        <f>IF(SORTED_PRUNED_COMP!N7="NAN", "              ",CONCATENATE("$(", TEXT(SORTED_PRUNED_COMP!N7, "#,##0.00"), "\times)$"))</f>
        <v>$(0.57\times)$</v>
      </c>
      <c r="AW7" s="18"/>
      <c r="AX7" s="9">
        <f>'Yosys+Odin-II'!AM7</f>
        <v>1.8</v>
      </c>
      <c r="AY7" s="18"/>
      <c r="AZ7" s="16" t="str">
        <f>IF(SORTED_PRUNED_COMP!O7="NAN", "              ",CONCATENATE("$(", TEXT(SORTED_PRUNED_COMP!O7, "#,##0.00"), "\times)$"))</f>
        <v>$(0.57\times)$</v>
      </c>
      <c r="BA7" s="18"/>
      <c r="BB7" s="9">
        <f>'Yosys+Odin-II'!AO7</f>
        <v>1.91</v>
      </c>
      <c r="BC7" s="18"/>
      <c r="BD7" s="16" t="str">
        <f>IF(SORTED_PRUNED_COMP!P7="NAN", "              ",CONCATENATE("$(", TEXT(SORTED_PRUNED_COMP!P7, "#,##0.00"), "\times)$"))</f>
        <v>$(0.60\times)$</v>
      </c>
      <c r="BE7" s="18"/>
      <c r="BF7" s="9">
        <f>'Yosys+Odin-II'!BG7</f>
        <v>8.24</v>
      </c>
      <c r="BG7" s="18"/>
      <c r="BH7" s="16" t="str">
        <f>IF(SORTED_PRUNED_COMP!Q7="NAN", "              ",CONCATENATE("$(", TEXT(SORTED_PRUNED_COMP!Q7, "#,##0.00"), "\times)$"))</f>
        <v>$(0.80\times)$</v>
      </c>
      <c r="BI7" s="18"/>
      <c r="BJ7" s="9">
        <f>'Yosys+Odin-II'!D7</f>
        <v>18.84</v>
      </c>
      <c r="BK7" s="18"/>
      <c r="BL7" s="16" t="str">
        <f>IF(SORTED_PRUNED_COMP!R7="NAN", "              ",CONCATENATE("$(", TEXT(SORTED_PRUNED_COMP!R7, "#,##0.00"), "\times)$"))</f>
        <v>$(0.80\times)$</v>
      </c>
      <c r="BM7" s="18"/>
      <c r="BN7" s="9">
        <f>('Yosys+Odin-II'!Z7)/1000000</f>
        <v>9.8208000000000004E-2</v>
      </c>
      <c r="BO7" s="18"/>
      <c r="BP7" s="16" t="str">
        <f>IF(SORTED_PRUNED_COMP!S7="NAN", "              ",CONCATENATE("$(", TEXT(SORTED_PRUNED_COMP!S7, "#,##0.00"), "\times)$"))</f>
        <v>$(0.79\times)$</v>
      </c>
      <c r="BQ7" s="18"/>
      <c r="BR7" s="20"/>
    </row>
    <row r="8" spans="2:70" x14ac:dyDescent="0.2">
      <c r="B8" s="9" t="str">
        <f>SORTED_PRUNED_COMP!B8</f>
        <v xml:space="preserve">  ex1PM16_fir_28</v>
      </c>
      <c r="C8" s="18"/>
      <c r="D8" s="9">
        <f>'Yosys+Odin-II'!AD8</f>
        <v>4294</v>
      </c>
      <c r="E8" s="18"/>
      <c r="F8" s="16" t="str">
        <f>IF(SORTED_PRUNED_COMP!C8="NAN", "              ",CONCATENATE("$(", TEXT(SORTED_PRUNED_COMP!C8, "#,##0.00"), "\times)$"))</f>
        <v>$(0.86\times)$</v>
      </c>
      <c r="G8" s="18"/>
      <c r="H8" s="9">
        <f>'Yosys+Odin-II'!AE8</f>
        <v>1</v>
      </c>
      <c r="I8" s="18"/>
      <c r="J8" s="9">
        <f>'Yosys+Odin-II'!H8</f>
        <v>1</v>
      </c>
      <c r="K8" s="18"/>
      <c r="L8" s="16" t="str">
        <f>IF(SORTED_PRUNED_COMP!E8="NAN", "              ",CONCATENATE("$(", TEXT(SORTED_PRUNED_COMP!E8, "#,##0.00"), "\times)$"))</f>
        <v>$(1.00\times)$</v>
      </c>
      <c r="M8" s="18"/>
      <c r="N8" s="9">
        <f>'Yosys+Odin-II'!P8</f>
        <v>13</v>
      </c>
      <c r="O8" s="18"/>
      <c r="P8" s="16" t="str">
        <f>IF(SORTED_PRUNED_COMP!F8="NAN", "              ",CONCATENATE("$(", TEXT(SORTED_PRUNED_COMP!F8, "#,##0.00"), "\times)$"))</f>
        <v>$(1.00\times)$</v>
      </c>
      <c r="Q8" s="18"/>
      <c r="R8" s="9">
        <f>'Yosys+Odin-II'!O8</f>
        <v>147</v>
      </c>
      <c r="S8" s="18"/>
      <c r="T8" s="16" t="str">
        <f>IF(SORTED_PRUNED_COMP!G8="NAN", "              ",CONCATENATE("$(", TEXT(SORTED_PRUNED_COMP!G8, "#,##0.00"), "\times)$"))</f>
        <v>$(0.83\times)$</v>
      </c>
      <c r="U8" s="18"/>
      <c r="V8" s="9">
        <f>'Yosys+Odin-II'!R8</f>
        <v>0</v>
      </c>
      <c r="W8" s="18"/>
      <c r="X8" s="16" t="str">
        <f>IF(SORTED_PRUNED_COMP!H8="NAN", "              ",CONCATENATE("$(", TEXT(SORTED_PRUNED_COMP!H8, "#,##0.00"), "\times)$"))</f>
        <v xml:space="preserve">              </v>
      </c>
      <c r="Y8" s="18"/>
      <c r="Z8" s="9">
        <f>'Yosys+Odin-II'!Q8</f>
        <v>0</v>
      </c>
      <c r="AA8" s="18"/>
      <c r="AB8" s="16" t="str">
        <f>IF(SORTED_PRUNED_COMP!I8="NAN", "              ",CONCATENATE("$(", TEXT(SORTED_PRUNED_COMP!I8, "#,##0.00"), "\times)$"))</f>
        <v xml:space="preserve">              </v>
      </c>
      <c r="AC8" s="18"/>
      <c r="AD8" s="9">
        <f>'Yosys+Odin-II'!AZ8</f>
        <v>64</v>
      </c>
      <c r="AE8" s="18"/>
      <c r="AF8" s="16" t="str">
        <f>IF(SORTED_PRUNED_COMP!J8="NAN", "              ",CONCATENATE("$(", TEXT(SORTED_PRUNED_COMP!J8, "#,##0.00"), "\times)$"))</f>
        <v>$(1.00\times)$</v>
      </c>
      <c r="AG8" s="18"/>
      <c r="AH8" s="9">
        <f>'Yosys+Odin-II'!BA8</f>
        <v>19709</v>
      </c>
      <c r="AI8" s="18"/>
      <c r="AJ8" s="16" t="str">
        <f>IF(SORTED_PRUNED_COMP!K8="NAN", "              ",CONCATENATE("$(", TEXT(SORTED_PRUNED_COMP!K8, "#,##0.00"), "\times)$"))</f>
        <v>$(0.88\times)$</v>
      </c>
      <c r="AK8" s="18"/>
      <c r="AL8" s="9">
        <f>'Yosys+Odin-II'!BP8</f>
        <v>2.6430600000000002</v>
      </c>
      <c r="AM8" s="18"/>
      <c r="AN8" s="16" t="str">
        <f>IF(SORTED_PRUNED_COMP!L8="NAN", "              ",CONCATENATE("$(", TEXT(SORTED_PRUNED_COMP!L8, "#,##0.00"), "\times)$"))</f>
        <v>$(1.05\times)$</v>
      </c>
      <c r="AO8" s="18"/>
      <c r="AP8" s="9">
        <f>'Yosys+Odin-II'!F8</f>
        <v>0.53</v>
      </c>
      <c r="AQ8" s="18"/>
      <c r="AR8" s="16" t="str">
        <f>IF(SORTED_PRUNED_COMP!M8="NAN", "              ",CONCATENATE("$(", TEXT(SORTED_PRUNED_COMP!M8, "#,##0.00"), "\times)$"))</f>
        <v>$(4.08\times)$</v>
      </c>
      <c r="AS8" s="18"/>
      <c r="AT8" s="9">
        <f>'Yosys+Odin-II'!I8</f>
        <v>0.1</v>
      </c>
      <c r="AU8" s="18"/>
      <c r="AV8" s="16" t="str">
        <f>IF(SORTED_PRUNED_COMP!N8="NAN", "              ",CONCATENATE("$(", TEXT(SORTED_PRUNED_COMP!N8, "#,##0.00"), "\times)$"))</f>
        <v>$(0.71\times)$</v>
      </c>
      <c r="AW8" s="18"/>
      <c r="AX8" s="9">
        <f>'Yosys+Odin-II'!AM8</f>
        <v>1.46</v>
      </c>
      <c r="AY8" s="18"/>
      <c r="AZ8" s="16" t="str">
        <f>IF(SORTED_PRUNED_COMP!O8="NAN", "              ",CONCATENATE("$(", TEXT(SORTED_PRUNED_COMP!O8, "#,##0.00"), "\times)$"))</f>
        <v>$(0.94\times)$</v>
      </c>
      <c r="BA8" s="18"/>
      <c r="BB8" s="9">
        <f>'Yosys+Odin-II'!AO8</f>
        <v>1.0900000000000001</v>
      </c>
      <c r="BC8" s="18"/>
      <c r="BD8" s="16" t="str">
        <f>IF(SORTED_PRUNED_COMP!P8="NAN", "              ",CONCATENATE("$(", TEXT(SORTED_PRUNED_COMP!P8, "#,##0.00"), "\times)$"))</f>
        <v>$(0.71\times)$</v>
      </c>
      <c r="BE8" s="18"/>
      <c r="BF8" s="9">
        <f>'Yosys+Odin-II'!BG8</f>
        <v>3.7</v>
      </c>
      <c r="BG8" s="18"/>
      <c r="BH8" s="16" t="str">
        <f>IF(SORTED_PRUNED_COMP!Q8="NAN", "              ",CONCATENATE("$(", TEXT(SORTED_PRUNED_COMP!Q8, "#,##0.00"), "\times)$"))</f>
        <v>$(0.81\times)$</v>
      </c>
      <c r="BI8" s="18"/>
      <c r="BJ8" s="9">
        <f>'Yosys+Odin-II'!D8</f>
        <v>9.7100000000000009</v>
      </c>
      <c r="BK8" s="18"/>
      <c r="BL8" s="16" t="str">
        <f>IF(SORTED_PRUNED_COMP!R8="NAN", "              ",CONCATENATE("$(", TEXT(SORTED_PRUNED_COMP!R8, "#,##0.00"), "\times)$"))</f>
        <v>$(0.85\times)$</v>
      </c>
      <c r="BM8" s="18"/>
      <c r="BN8" s="9">
        <f>('Yosys+Odin-II'!Z8)/1000000</f>
        <v>7.0819999999999994E-2</v>
      </c>
      <c r="BO8" s="18"/>
      <c r="BP8" s="16" t="str">
        <f>IF(SORTED_PRUNED_COMP!S8="NAN", "              ",CONCATENATE("$(", TEXT(SORTED_PRUNED_COMP!S8, "#,##0.00"), "\times)$"))</f>
        <v>$(0.90\times)$</v>
      </c>
      <c r="BQ8" s="18"/>
      <c r="BR8" s="20"/>
    </row>
    <row r="9" spans="2:70" x14ac:dyDescent="0.2">
      <c r="B9" s="9" t="str">
        <f>SORTED_PRUNED_COMP!B9</f>
        <v xml:space="preserve">  ex1BT16_fir_20</v>
      </c>
      <c r="C9" s="18"/>
      <c r="D9" s="9">
        <f>'Yosys+Odin-II'!AD9</f>
        <v>2708</v>
      </c>
      <c r="E9" s="18"/>
      <c r="F9" s="16" t="str">
        <f>IF(SORTED_PRUNED_COMP!C9="NAN", "              ",CONCATENATE("$(", TEXT(SORTED_PRUNED_COMP!C9, "#,##0.00"), "\times)$"))</f>
        <v>$(0.84\times)$</v>
      </c>
      <c r="G9" s="18"/>
      <c r="H9" s="9">
        <f>'Yosys+Odin-II'!AE9</f>
        <v>1</v>
      </c>
      <c r="I9" s="18"/>
      <c r="J9" s="9">
        <f>'Yosys+Odin-II'!H9</f>
        <v>1</v>
      </c>
      <c r="K9" s="18"/>
      <c r="L9" s="16" t="str">
        <f>IF(SORTED_PRUNED_COMP!E9="NAN", "              ",CONCATENATE("$(", TEXT(SORTED_PRUNED_COMP!E9, "#,##0.00"), "\times)$"))</f>
        <v>$(1.00\times)$</v>
      </c>
      <c r="M9" s="18"/>
      <c r="N9" s="9">
        <f>'Yosys+Odin-II'!P9</f>
        <v>13</v>
      </c>
      <c r="O9" s="18"/>
      <c r="P9" s="16" t="str">
        <f>IF(SORTED_PRUNED_COMP!F9="NAN", "              ",CONCATENATE("$(", TEXT(SORTED_PRUNED_COMP!F9, "#,##0.00"), "\times)$"))</f>
        <v>$(1.00\times)$</v>
      </c>
      <c r="Q9" s="18"/>
      <c r="R9" s="9">
        <f>'Yosys+Odin-II'!O9</f>
        <v>96</v>
      </c>
      <c r="S9" s="18"/>
      <c r="T9" s="16" t="str">
        <f>IF(SORTED_PRUNED_COMP!G9="NAN", "              ",CONCATENATE("$(", TEXT(SORTED_PRUNED_COMP!G9, "#,##0.00"), "\times)$"))</f>
        <v>$(0.80\times)$</v>
      </c>
      <c r="U9" s="18"/>
      <c r="V9" s="9">
        <f>'Yosys+Odin-II'!R9</f>
        <v>0</v>
      </c>
      <c r="W9" s="18"/>
      <c r="X9" s="16" t="str">
        <f>IF(SORTED_PRUNED_COMP!H9="NAN", "              ",CONCATENATE("$(", TEXT(SORTED_PRUNED_COMP!H9, "#,##0.00"), "\times)$"))</f>
        <v xml:space="preserve">              </v>
      </c>
      <c r="Y9" s="18"/>
      <c r="Z9" s="9">
        <f>'Yosys+Odin-II'!Q9</f>
        <v>0</v>
      </c>
      <c r="AA9" s="18"/>
      <c r="AB9" s="16" t="str">
        <f>IF(SORTED_PRUNED_COMP!I9="NAN", "              ",CONCATENATE("$(", TEXT(SORTED_PRUNED_COMP!I9, "#,##0.00"), "\times)$"))</f>
        <v xml:space="preserve">              </v>
      </c>
      <c r="AC9" s="18"/>
      <c r="AD9" s="9">
        <f>'Yosys+Odin-II'!AZ9</f>
        <v>62</v>
      </c>
      <c r="AE9" s="18"/>
      <c r="AF9" s="16" t="str">
        <f>IF(SORTED_PRUNED_COMP!J9="NAN", "              ",CONCATENATE("$(", TEXT(SORTED_PRUNED_COMP!J9, "#,##0.00"), "\times)$"))</f>
        <v>$(0.97\times)$</v>
      </c>
      <c r="AG9" s="18"/>
      <c r="AH9" s="9">
        <f>'Yosys+Odin-II'!BA9</f>
        <v>11554</v>
      </c>
      <c r="AI9" s="18"/>
      <c r="AJ9" s="16" t="str">
        <f>IF(SORTED_PRUNED_COMP!K9="NAN", "              ",CONCATENATE("$(", TEXT(SORTED_PRUNED_COMP!K9, "#,##0.00"), "\times)$"))</f>
        <v>$(0.81\times)$</v>
      </c>
      <c r="AK9" s="18"/>
      <c r="AL9" s="9">
        <f>'Yosys+Odin-II'!BP9</f>
        <v>2.4089499999999999</v>
      </c>
      <c r="AM9" s="18"/>
      <c r="AN9" s="16" t="str">
        <f>IF(SORTED_PRUNED_COMP!L9="NAN", "              ",CONCATENATE("$(", TEXT(SORTED_PRUNED_COMP!L9, "#,##0.00"), "\times)$"))</f>
        <v>$(0.91\times)$</v>
      </c>
      <c r="AO9" s="18"/>
      <c r="AP9" s="9">
        <f>'Yosys+Odin-II'!F9</f>
        <v>0.47</v>
      </c>
      <c r="AQ9" s="18"/>
      <c r="AR9" s="16" t="str">
        <f>IF(SORTED_PRUNED_COMP!M9="NAN", "              ",CONCATENATE("$(", TEXT(SORTED_PRUNED_COMP!M9, "#,##0.00"), "\times)$"))</f>
        <v>$(5.22\times)$</v>
      </c>
      <c r="AS9" s="18"/>
      <c r="AT9" s="9">
        <f>'Yosys+Odin-II'!I9</f>
        <v>7.0000000000000007E-2</v>
      </c>
      <c r="AU9" s="18"/>
      <c r="AV9" s="16" t="str">
        <f>IF(SORTED_PRUNED_COMP!N9="NAN", "              ",CONCATENATE("$(", TEXT(SORTED_PRUNED_COMP!N9, "#,##0.00"), "\times)$"))</f>
        <v>$(0.78\times)$</v>
      </c>
      <c r="AW9" s="18"/>
      <c r="AX9" s="9">
        <f>'Yosys+Odin-II'!AM9</f>
        <v>0.9</v>
      </c>
      <c r="AY9" s="18"/>
      <c r="AZ9" s="16" t="str">
        <f>IF(SORTED_PRUNED_COMP!O9="NAN", "              ",CONCATENATE("$(", TEXT(SORTED_PRUNED_COMP!O9, "#,##0.00"), "\times)$"))</f>
        <v>$(0.71\times)$</v>
      </c>
      <c r="BA9" s="18"/>
      <c r="BB9" s="9">
        <f>'Yosys+Odin-II'!AO9</f>
        <v>0.68</v>
      </c>
      <c r="BC9" s="18"/>
      <c r="BD9" s="16" t="str">
        <f>IF(SORTED_PRUNED_COMP!P9="NAN", "              ",CONCATENATE("$(", TEXT(SORTED_PRUNED_COMP!P9, "#,##0.00"), "\times)$"))</f>
        <v>$(0.76\times)$</v>
      </c>
      <c r="BE9" s="18"/>
      <c r="BF9" s="9">
        <f>'Yosys+Odin-II'!BG9</f>
        <v>2.33</v>
      </c>
      <c r="BG9" s="18"/>
      <c r="BH9" s="16" t="str">
        <f>IF(SORTED_PRUNED_COMP!Q9="NAN", "              ",CONCATENATE("$(", TEXT(SORTED_PRUNED_COMP!Q9, "#,##0.00"), "\times)$"))</f>
        <v>$(0.65\times)$</v>
      </c>
      <c r="BI9" s="18"/>
      <c r="BJ9" s="9">
        <f>'Yosys+Odin-II'!D9</f>
        <v>6.29</v>
      </c>
      <c r="BK9" s="18"/>
      <c r="BL9" s="16" t="str">
        <f>IF(SORTED_PRUNED_COMP!R9="NAN", "              ",CONCATENATE("$(", TEXT(SORTED_PRUNED_COMP!R9, "#,##0.00"), "\times)$"))</f>
        <v>$(0.77\times)$</v>
      </c>
      <c r="BM9" s="18"/>
      <c r="BN9" s="9">
        <f>('Yosys+Odin-II'!Z9)/1000000</f>
        <v>5.4095999999999998E-2</v>
      </c>
      <c r="BO9" s="18"/>
      <c r="BP9" s="16" t="str">
        <f>IF(SORTED_PRUNED_COMP!S9="NAN", "              ",CONCATENATE("$(", TEXT(SORTED_PRUNED_COMP!S9, "#,##0.00"), "\times)$"))</f>
        <v>$(0.89\times)$</v>
      </c>
      <c r="BQ9" s="18"/>
      <c r="BR9" s="20"/>
    </row>
    <row r="10" spans="2:70" x14ac:dyDescent="0.2">
      <c r="B10" s="9" t="str">
        <f>SORTED_PRUNED_COMP!B10</f>
        <v xml:space="preserve">  ex4EP16_fir_10</v>
      </c>
      <c r="C10" s="18"/>
      <c r="D10" s="9">
        <f>'Yosys+Odin-II'!AD10</f>
        <v>1659</v>
      </c>
      <c r="E10" s="18"/>
      <c r="F10" s="16" t="str">
        <f>IF(SORTED_PRUNED_COMP!C10="NAN", "              ",CONCATENATE("$(", TEXT(SORTED_PRUNED_COMP!C10, "#,##0.00"), "\times)$"))</f>
        <v>$(0.85\times)$</v>
      </c>
      <c r="G10" s="18"/>
      <c r="H10" s="9">
        <f>'Yosys+Odin-II'!AE10</f>
        <v>1</v>
      </c>
      <c r="I10" s="18"/>
      <c r="J10" s="9">
        <f>'Yosys+Odin-II'!H10</f>
        <v>1</v>
      </c>
      <c r="K10" s="18"/>
      <c r="L10" s="16" t="str">
        <f>IF(SORTED_PRUNED_COMP!E10="NAN", "              ",CONCATENATE("$(", TEXT(SORTED_PRUNED_COMP!E10, "#,##0.00"), "\times)$"))</f>
        <v>$(1.00\times)$</v>
      </c>
      <c r="M10" s="18"/>
      <c r="N10" s="9">
        <f>'Yosys+Odin-II'!P10</f>
        <v>13</v>
      </c>
      <c r="O10" s="18"/>
      <c r="P10" s="16" t="str">
        <f>IF(SORTED_PRUNED_COMP!F10="NAN", "              ",CONCATENATE("$(", TEXT(SORTED_PRUNED_COMP!F10, "#,##0.00"), "\times)$"))</f>
        <v>$(1.00\times)$</v>
      </c>
      <c r="Q10" s="18"/>
      <c r="R10" s="9">
        <f>'Yosys+Odin-II'!O10</f>
        <v>59</v>
      </c>
      <c r="S10" s="18"/>
      <c r="T10" s="16" t="str">
        <f>IF(SORTED_PRUNED_COMP!G10="NAN", "              ",CONCATENATE("$(", TEXT(SORTED_PRUNED_COMP!G10, "#,##0.00"), "\times)$"))</f>
        <v>$(0.83\times)$</v>
      </c>
      <c r="U10" s="18"/>
      <c r="V10" s="9">
        <f>'Yosys+Odin-II'!R10</f>
        <v>0</v>
      </c>
      <c r="W10" s="18"/>
      <c r="X10" s="16" t="str">
        <f>IF(SORTED_PRUNED_COMP!H10="NAN", "              ",CONCATENATE("$(", TEXT(SORTED_PRUNED_COMP!H10, "#,##0.00"), "\times)$"))</f>
        <v xml:space="preserve">              </v>
      </c>
      <c r="Y10" s="18"/>
      <c r="Z10" s="9">
        <f>'Yosys+Odin-II'!Q10</f>
        <v>0</v>
      </c>
      <c r="AA10" s="18"/>
      <c r="AB10" s="16" t="str">
        <f>IF(SORTED_PRUNED_COMP!I10="NAN", "              ",CONCATENATE("$(", TEXT(SORTED_PRUNED_COMP!I10, "#,##0.00"), "\times)$"))</f>
        <v xml:space="preserve">              </v>
      </c>
      <c r="AC10" s="18"/>
      <c r="AD10" s="9">
        <f>'Yosys+Odin-II'!AZ10</f>
        <v>66</v>
      </c>
      <c r="AE10" s="18"/>
      <c r="AF10" s="16" t="str">
        <f>IF(SORTED_PRUNED_COMP!J10="NAN", "              ",CONCATENATE("$(", TEXT(SORTED_PRUNED_COMP!J10, "#,##0.00"), "\times)$"))</f>
        <v>$(1.27\times)$</v>
      </c>
      <c r="AG10" s="18"/>
      <c r="AH10" s="9">
        <f>'Yosys+Odin-II'!BA10</f>
        <v>6584</v>
      </c>
      <c r="AI10" s="18"/>
      <c r="AJ10" s="16" t="str">
        <f>IF(SORTED_PRUNED_COMP!K10="NAN", "              ",CONCATENATE("$(", TEXT(SORTED_PRUNED_COMP!K10, "#,##0.00"), "\times)$"))</f>
        <v>$(0.77\times)$</v>
      </c>
      <c r="AK10" s="18"/>
      <c r="AL10" s="9">
        <f>'Yosys+Odin-II'!BP10</f>
        <v>2.0306199999999999</v>
      </c>
      <c r="AM10" s="18"/>
      <c r="AN10" s="16" t="str">
        <f>IF(SORTED_PRUNED_COMP!L10="NAN", "              ",CONCATENATE("$(", TEXT(SORTED_PRUNED_COMP!L10, "#,##0.00"), "\times)$"))</f>
        <v>$(0.95\times)$</v>
      </c>
      <c r="AO10" s="18"/>
      <c r="AP10" s="9">
        <f>'Yosys+Odin-II'!F10</f>
        <v>0.22</v>
      </c>
      <c r="AQ10" s="18"/>
      <c r="AR10" s="16" t="str">
        <f>IF(SORTED_PRUNED_COMP!M10="NAN", "              ",CONCATENATE("$(", TEXT(SORTED_PRUNED_COMP!M10, "#,##0.00"), "\times)$"))</f>
        <v>$(4.40\times)$</v>
      </c>
      <c r="AS10" s="18"/>
      <c r="AT10" s="9">
        <f>'Yosys+Odin-II'!I10</f>
        <v>0.03</v>
      </c>
      <c r="AU10" s="18"/>
      <c r="AV10" s="16" t="str">
        <f>IF(SORTED_PRUNED_COMP!N10="NAN", "              ",CONCATENATE("$(", TEXT(SORTED_PRUNED_COMP!N10, "#,##0.00"), "\times)$"))</f>
        <v>$(0.60\times)$</v>
      </c>
      <c r="AW10" s="18"/>
      <c r="AX10" s="9">
        <f>'Yosys+Odin-II'!AM10</f>
        <v>0.56000000000000005</v>
      </c>
      <c r="AY10" s="18"/>
      <c r="AZ10" s="16" t="str">
        <f>IF(SORTED_PRUNED_COMP!O10="NAN", "              ",CONCATENATE("$(", TEXT(SORTED_PRUNED_COMP!O10, "#,##0.00"), "\times)$"))</f>
        <v>$(0.93\times)$</v>
      </c>
      <c r="BA10" s="18"/>
      <c r="BB10" s="9">
        <f>'Yosys+Odin-II'!AO10</f>
        <v>0.41</v>
      </c>
      <c r="BC10" s="18"/>
      <c r="BD10" s="16" t="str">
        <f>IF(SORTED_PRUNED_COMP!P10="NAN", "              ",CONCATENATE("$(", TEXT(SORTED_PRUNED_COMP!P10, "#,##0.00"), "\times)$"))</f>
        <v>$(0.82\times)$</v>
      </c>
      <c r="BE10" s="18"/>
      <c r="BF10" s="9">
        <f>'Yosys+Odin-II'!BG10</f>
        <v>1.62</v>
      </c>
      <c r="BG10" s="18"/>
      <c r="BH10" s="16" t="str">
        <f>IF(SORTED_PRUNED_COMP!Q10="NAN", "              ",CONCATENATE("$(", TEXT(SORTED_PRUNED_COMP!Q10, "#,##0.00"), "\times)$"))</f>
        <v>$(0.90\times)$</v>
      </c>
      <c r="BI10" s="18"/>
      <c r="BJ10" s="9">
        <f>'Yosys+Odin-II'!D10</f>
        <v>4</v>
      </c>
      <c r="BK10" s="18"/>
      <c r="BL10" s="16" t="str">
        <f>IF(SORTED_PRUNED_COMP!R10="NAN", "              ",CONCATENATE("$(", TEXT(SORTED_PRUNED_COMP!R10, "#,##0.00"), "\times)$"))</f>
        <v>$(0.88\times)$</v>
      </c>
      <c r="BM10" s="18"/>
      <c r="BN10" s="9">
        <f>('Yosys+Odin-II'!Z10)/1000000</f>
        <v>4.3548000000000003E-2</v>
      </c>
      <c r="BO10" s="18"/>
      <c r="BP10" s="16" t="str">
        <f>IF(SORTED_PRUNED_COMP!S10="NAN", "              ",CONCATENATE("$(", TEXT(SORTED_PRUNED_COMP!S10, "#,##0.00"), "\times)$"))</f>
        <v>$(0.93\times)$</v>
      </c>
      <c r="BQ10" s="18"/>
      <c r="BR10" s="20"/>
    </row>
    <row r="11" spans="2:70" x14ac:dyDescent="0.2">
      <c r="B11" s="9" t="str">
        <f>SORTED_PRUNED_COMP!B11</f>
        <v xml:space="preserve">  ex2EP16_fir_13</v>
      </c>
      <c r="C11" s="18"/>
      <c r="D11" s="9">
        <f>'Yosys+Odin-II'!AD11</f>
        <v>1351</v>
      </c>
      <c r="E11" s="18"/>
      <c r="F11" s="16" t="str">
        <f>IF(SORTED_PRUNED_COMP!C11="NAN", "              ",CONCATENATE("$(", TEXT(SORTED_PRUNED_COMP!C11, "#,##0.00"), "\times)$"))</f>
        <v>$(0.93\times)$</v>
      </c>
      <c r="G11" s="18"/>
      <c r="H11" s="9">
        <f>'Yosys+Odin-II'!AE11</f>
        <v>1</v>
      </c>
      <c r="I11" s="18"/>
      <c r="J11" s="9">
        <f>'Yosys+Odin-II'!H11</f>
        <v>1</v>
      </c>
      <c r="K11" s="18"/>
      <c r="L11" s="16" t="str">
        <f>IF(SORTED_PRUNED_COMP!E11="NAN", "              ",CONCATENATE("$(", TEXT(SORTED_PRUNED_COMP!E11, "#,##0.00"), "\times)$"))</f>
        <v>$(1.00\times)$</v>
      </c>
      <c r="M11" s="18"/>
      <c r="N11" s="9">
        <f>'Yosys+Odin-II'!P11</f>
        <v>13</v>
      </c>
      <c r="O11" s="18"/>
      <c r="P11" s="16" t="str">
        <f>IF(SORTED_PRUNED_COMP!F11="NAN", "              ",CONCATENATE("$(", TEXT(SORTED_PRUNED_COMP!F11, "#,##0.00"), "\times)$"))</f>
        <v>$(1.00\times)$</v>
      </c>
      <c r="Q11" s="18"/>
      <c r="R11" s="9">
        <f>'Yosys+Odin-II'!O11</f>
        <v>49</v>
      </c>
      <c r="S11" s="18"/>
      <c r="T11" s="16" t="str">
        <f>IF(SORTED_PRUNED_COMP!G11="NAN", "              ",CONCATENATE("$(", TEXT(SORTED_PRUNED_COMP!G11, "#,##0.00"), "\times)$"))</f>
        <v>$(0.96\times)$</v>
      </c>
      <c r="U11" s="18"/>
      <c r="V11" s="9">
        <f>'Yosys+Odin-II'!R11</f>
        <v>0</v>
      </c>
      <c r="W11" s="18"/>
      <c r="X11" s="16" t="str">
        <f>IF(SORTED_PRUNED_COMP!H11="NAN", "              ",CONCATENATE("$(", TEXT(SORTED_PRUNED_COMP!H11, "#,##0.00"), "\times)$"))</f>
        <v xml:space="preserve">              </v>
      </c>
      <c r="Y11" s="18"/>
      <c r="Z11" s="9">
        <f>'Yosys+Odin-II'!Q11</f>
        <v>0</v>
      </c>
      <c r="AA11" s="18"/>
      <c r="AB11" s="16" t="str">
        <f>IF(SORTED_PRUNED_COMP!I11="NAN", "              ",CONCATENATE("$(", TEXT(SORTED_PRUNED_COMP!I11, "#,##0.00"), "\times)$"))</f>
        <v xml:space="preserve">              </v>
      </c>
      <c r="AC11" s="18"/>
      <c r="AD11" s="9">
        <f>'Yosys+Odin-II'!AZ11</f>
        <v>50</v>
      </c>
      <c r="AE11" s="18"/>
      <c r="AF11" s="16" t="str">
        <f>IF(SORTED_PRUNED_COMP!J11="NAN", "              ",CONCATENATE("$(", TEXT(SORTED_PRUNED_COMP!J11, "#,##0.00"), "\times)$"))</f>
        <v>$(0.96\times)$</v>
      </c>
      <c r="AG11" s="18"/>
      <c r="AH11" s="9">
        <f>'Yosys+Odin-II'!BA11</f>
        <v>6506</v>
      </c>
      <c r="AI11" s="18"/>
      <c r="AJ11" s="16" t="str">
        <f>IF(SORTED_PRUNED_COMP!K11="NAN", "              ",CONCATENATE("$(", TEXT(SORTED_PRUNED_COMP!K11, "#,##0.00"), "\times)$"))</f>
        <v>$(1.02\times)$</v>
      </c>
      <c r="AK11" s="18"/>
      <c r="AL11" s="9">
        <f>'Yosys+Odin-II'!BP11</f>
        <v>2.1661299999999999</v>
      </c>
      <c r="AM11" s="18"/>
      <c r="AN11" s="16" t="str">
        <f>IF(SORTED_PRUNED_COMP!L11="NAN", "              ",CONCATENATE("$(", TEXT(SORTED_PRUNED_COMP!L11, "#,##0.00"), "\times)$"))</f>
        <v>$(0.98\times)$</v>
      </c>
      <c r="AO11" s="18"/>
      <c r="AP11" s="9">
        <f>'Yosys+Odin-II'!F11</f>
        <v>0.23</v>
      </c>
      <c r="AQ11" s="18"/>
      <c r="AR11" s="16" t="str">
        <f>IF(SORTED_PRUNED_COMP!M11="NAN", "              ",CONCATENATE("$(", TEXT(SORTED_PRUNED_COMP!M11, "#,##0.00"), "\times)$"))</f>
        <v>$(5.75\times)$</v>
      </c>
      <c r="AS11" s="18"/>
      <c r="AT11" s="9">
        <f>'Yosys+Odin-II'!I11</f>
        <v>0.03</v>
      </c>
      <c r="AU11" s="18"/>
      <c r="AV11" s="16" t="str">
        <f>IF(SORTED_PRUNED_COMP!N11="NAN", "              ",CONCATENATE("$(", TEXT(SORTED_PRUNED_COMP!N11, "#,##0.00"), "\times)$"))</f>
        <v>$(0.75\times)$</v>
      </c>
      <c r="AW11" s="18"/>
      <c r="AX11" s="9">
        <f>'Yosys+Odin-II'!AM11</f>
        <v>0.42</v>
      </c>
      <c r="AY11" s="18"/>
      <c r="AZ11" s="16" t="str">
        <f>IF(SORTED_PRUNED_COMP!O11="NAN", "              ",CONCATENATE("$(", TEXT(SORTED_PRUNED_COMP!O11, "#,##0.00"), "\times)$"))</f>
        <v>$(0.88\times)$</v>
      </c>
      <c r="BA11" s="18"/>
      <c r="BB11" s="9">
        <f>'Yosys+Odin-II'!AO11</f>
        <v>0.28999999999999998</v>
      </c>
      <c r="BC11" s="18"/>
      <c r="BD11" s="16" t="str">
        <f>IF(SORTED_PRUNED_COMP!P11="NAN", "              ",CONCATENATE("$(", TEXT(SORTED_PRUNED_COMP!P11, "#,##0.00"), "\times)$"))</f>
        <v>$(0.81\times)$</v>
      </c>
      <c r="BE11" s="18"/>
      <c r="BF11" s="9">
        <f>'Yosys+Odin-II'!BG11</f>
        <v>1.2</v>
      </c>
      <c r="BG11" s="18"/>
      <c r="BH11" s="16" t="str">
        <f>IF(SORTED_PRUNED_COMP!Q11="NAN", "              ",CONCATENATE("$(", TEXT(SORTED_PRUNED_COMP!Q11, "#,##0.00"), "\times)$"))</f>
        <v>$(0.78\times)$</v>
      </c>
      <c r="BI11" s="18"/>
      <c r="BJ11" s="9">
        <f>'Yosys+Odin-II'!D11</f>
        <v>3.21</v>
      </c>
      <c r="BK11" s="18"/>
      <c r="BL11" s="16" t="str">
        <f>IF(SORTED_PRUNED_COMP!R11="NAN", "              ",CONCATENATE("$(", TEXT(SORTED_PRUNED_COMP!R11, "#,##0.00"), "\times)$"))</f>
        <v>$(0.89\times)$</v>
      </c>
      <c r="BM11" s="18"/>
      <c r="BN11" s="9">
        <f>('Yosys+Odin-II'!Z11)/1000000</f>
        <v>4.0203999999999997E-2</v>
      </c>
      <c r="BO11" s="18"/>
      <c r="BP11" s="16" t="str">
        <f>IF(SORTED_PRUNED_COMP!S11="NAN", "              ",CONCATENATE("$(", TEXT(SORTED_PRUNED_COMP!S11, "#,##0.00"), "\times)$"))</f>
        <v>$(0.97\times)$</v>
      </c>
      <c r="BQ11" s="18"/>
      <c r="BR11" s="20"/>
    </row>
    <row r="12" spans="2:70" x14ac:dyDescent="0.2">
      <c r="B12" s="9" t="str">
        <f>SORTED_PRUNED_COMP!B12</f>
        <v xml:space="preserve">  ex1EP16_fir_6</v>
      </c>
      <c r="C12" s="18"/>
      <c r="D12" s="9">
        <f>'Yosys+Odin-II'!AD12</f>
        <v>955</v>
      </c>
      <c r="E12" s="18"/>
      <c r="F12" s="16" t="str">
        <f>IF(SORTED_PRUNED_COMP!C12="NAN", "              ",CONCATENATE("$(", TEXT(SORTED_PRUNED_COMP!C12, "#,##0.00"), "\times)$"))</f>
        <v>$(0.87\times)$</v>
      </c>
      <c r="G12" s="18"/>
      <c r="H12" s="9">
        <f>'Yosys+Odin-II'!AE12</f>
        <v>1</v>
      </c>
      <c r="I12" s="18"/>
      <c r="J12" s="9">
        <f>'Yosys+Odin-II'!H12</f>
        <v>1</v>
      </c>
      <c r="K12" s="18"/>
      <c r="L12" s="16" t="str">
        <f>IF(SORTED_PRUNED_COMP!E12="NAN", "              ",CONCATENATE("$(", TEXT(SORTED_PRUNED_COMP!E12, "#,##0.00"), "\times)$"))</f>
        <v>$(1.00\times)$</v>
      </c>
      <c r="M12" s="18"/>
      <c r="N12" s="9">
        <f>'Yosys+Odin-II'!P12</f>
        <v>13</v>
      </c>
      <c r="O12" s="18"/>
      <c r="P12" s="16" t="str">
        <f>IF(SORTED_PRUNED_COMP!F12="NAN", "              ",CONCATENATE("$(", TEXT(SORTED_PRUNED_COMP!F12, "#,##0.00"), "\times)$"))</f>
        <v>$(1.00\times)$</v>
      </c>
      <c r="Q12" s="18"/>
      <c r="R12" s="9">
        <f>'Yosys+Odin-II'!O12</f>
        <v>34</v>
      </c>
      <c r="S12" s="18"/>
      <c r="T12" s="16" t="str">
        <f>IF(SORTED_PRUNED_COMP!G12="NAN", "              ",CONCATENATE("$(", TEXT(SORTED_PRUNED_COMP!G12, "#,##0.00"), "\times)$"))</f>
        <v>$(0.89\times)$</v>
      </c>
      <c r="U12" s="18"/>
      <c r="V12" s="9">
        <f>'Yosys+Odin-II'!R12</f>
        <v>0</v>
      </c>
      <c r="W12" s="18"/>
      <c r="X12" s="16" t="str">
        <f>IF(SORTED_PRUNED_COMP!H12="NAN", "              ",CONCATENATE("$(", TEXT(SORTED_PRUNED_COMP!H12, "#,##0.00"), "\times)$"))</f>
        <v xml:space="preserve">              </v>
      </c>
      <c r="Y12" s="18"/>
      <c r="Z12" s="9">
        <f>'Yosys+Odin-II'!Q12</f>
        <v>0</v>
      </c>
      <c r="AA12" s="18"/>
      <c r="AB12" s="16" t="str">
        <f>IF(SORTED_PRUNED_COMP!I12="NAN", "              ",CONCATENATE("$(", TEXT(SORTED_PRUNED_COMP!I12, "#,##0.00"), "\times)$"))</f>
        <v xml:space="preserve">              </v>
      </c>
      <c r="AC12" s="18"/>
      <c r="AD12" s="9">
        <f>'Yosys+Odin-II'!AZ12</f>
        <v>52</v>
      </c>
      <c r="AE12" s="18"/>
      <c r="AF12" s="16" t="str">
        <f>IF(SORTED_PRUNED_COMP!J12="NAN", "              ",CONCATENATE("$(", TEXT(SORTED_PRUNED_COMP!J12, "#,##0.00"), "\times)$"))</f>
        <v>$(1.08\times)$</v>
      </c>
      <c r="AG12" s="18"/>
      <c r="AH12" s="9">
        <f>'Yosys+Odin-II'!BA12</f>
        <v>4023</v>
      </c>
      <c r="AI12" s="18"/>
      <c r="AJ12" s="16" t="str">
        <f>IF(SORTED_PRUNED_COMP!K12="NAN", "              ",CONCATENATE("$(", TEXT(SORTED_PRUNED_COMP!K12, "#,##0.00"), "\times)$"))</f>
        <v>$(0.88\times)$</v>
      </c>
      <c r="AK12" s="18"/>
      <c r="AL12" s="9">
        <f>'Yosys+Odin-II'!BP12</f>
        <v>2.2849599999999999</v>
      </c>
      <c r="AM12" s="18"/>
      <c r="AN12" s="16" t="str">
        <f>IF(SORTED_PRUNED_COMP!L12="NAN", "              ",CONCATENATE("$(", TEXT(SORTED_PRUNED_COMP!L12, "#,##0.00"), "\times)$"))</f>
        <v>$(1.07\times)$</v>
      </c>
      <c r="AO12" s="18"/>
      <c r="AP12" s="9">
        <f>'Yosys+Odin-II'!F12</f>
        <v>0.15</v>
      </c>
      <c r="AQ12" s="18"/>
      <c r="AR12" s="16" t="str">
        <f>IF(SORTED_PRUNED_COMP!M12="NAN", "              ",CONCATENATE("$(", TEXT(SORTED_PRUNED_COMP!M12, "#,##0.00"), "\times)$"))</f>
        <v>$(5.00\times)$</v>
      </c>
      <c r="AS12" s="18"/>
      <c r="AT12" s="9">
        <f>'Yosys+Odin-II'!I12</f>
        <v>0.03</v>
      </c>
      <c r="AU12" s="18"/>
      <c r="AV12" s="16" t="str">
        <f>IF(SORTED_PRUNED_COMP!N12="NAN", "              ",CONCATENATE("$(", TEXT(SORTED_PRUNED_COMP!N12, "#,##0.00"), "\times)$"))</f>
        <v>$(1.50\times)$</v>
      </c>
      <c r="AW12" s="18"/>
      <c r="AX12" s="9">
        <f>'Yosys+Odin-II'!AM12</f>
        <v>0.28000000000000003</v>
      </c>
      <c r="AY12" s="18"/>
      <c r="AZ12" s="16" t="str">
        <f>IF(SORTED_PRUNED_COMP!O12="NAN", "              ",CONCATENATE("$(", TEXT(SORTED_PRUNED_COMP!O12, "#,##0.00"), "\times)$"))</f>
        <v>$(0.88\times)$</v>
      </c>
      <c r="BA12" s="18"/>
      <c r="BB12" s="9">
        <f>'Yosys+Odin-II'!AO12</f>
        <v>0.2</v>
      </c>
      <c r="BC12" s="18"/>
      <c r="BD12" s="16" t="str">
        <f>IF(SORTED_PRUNED_COMP!P12="NAN", "              ",CONCATENATE("$(", TEXT(SORTED_PRUNED_COMP!P12, "#,##0.00"), "\times)$"))</f>
        <v>$(0.83\times)$</v>
      </c>
      <c r="BE12" s="18"/>
      <c r="BF12" s="9">
        <f>'Yosys+Odin-II'!BG12</f>
        <v>0.81</v>
      </c>
      <c r="BG12" s="18"/>
      <c r="BH12" s="16" t="str">
        <f>IF(SORTED_PRUNED_COMP!Q12="NAN", "              ",CONCATENATE("$(", TEXT(SORTED_PRUNED_COMP!Q12, "#,##0.00"), "\times)$"))</f>
        <v>$(0.71\times)$</v>
      </c>
      <c r="BI12" s="18"/>
      <c r="BJ12" s="9">
        <f>'Yosys+Odin-II'!D12</f>
        <v>2.21</v>
      </c>
      <c r="BK12" s="18"/>
      <c r="BL12" s="16" t="str">
        <f>IF(SORTED_PRUNED_COMP!R12="NAN", "              ",CONCATENATE("$(", TEXT(SORTED_PRUNED_COMP!R12, "#,##0.00"), "\times)$"))</f>
        <v>$(0.82\times)$</v>
      </c>
      <c r="BM12" s="18"/>
      <c r="BN12" s="9">
        <f>('Yosys+Odin-II'!Z12)/1000000</f>
        <v>3.5411999999999999E-2</v>
      </c>
      <c r="BO12" s="18"/>
      <c r="BP12" s="16" t="str">
        <f>IF(SORTED_PRUNED_COMP!S12="NAN", "              ",CONCATENATE("$(", TEXT(SORTED_PRUNED_COMP!S12, "#,##0.00"), "\times)$"))</f>
        <v>$(0.94\times)$</v>
      </c>
      <c r="BQ12" s="18"/>
      <c r="BR12" s="20"/>
    </row>
    <row r="13" spans="2:70" x14ac:dyDescent="0.2">
      <c r="B13" s="10" t="str">
        <f>SORTED_PRUNED_COMP!B15</f>
        <v>GEOMEAN</v>
      </c>
      <c r="C13" s="18"/>
      <c r="D13" s="10">
        <f>'Yosys+Odin-II'!AD15</f>
        <v>5502.120087949771</v>
      </c>
      <c r="E13" s="18"/>
      <c r="F13" s="10" t="str">
        <f>IF(SORTED_PRUNED_COMP!C15="NAN", "$(NANN\times)$",CONCATENATE("$(", TEXT(SORTED_PRUNED_COMP!C15, "#,##0.00"), "\times)$"))</f>
        <v>$(0.83\times)$</v>
      </c>
      <c r="G13" s="18"/>
      <c r="H13" s="10"/>
      <c r="I13" s="18"/>
      <c r="J13" s="10">
        <f>'Yosys+Odin-II'!H15</f>
        <v>1</v>
      </c>
      <c r="K13" s="18"/>
      <c r="L13" s="10" t="str">
        <f>IF(SORTED_PRUNED_COMP!E15="NAN", "$(NANN\times)$",CONCATENATE("$(", TEXT(SORTED_PRUNED_COMP!E15, "#,##0.00"), "\times)$"))</f>
        <v>$(1.00\times)$</v>
      </c>
      <c r="M13" s="18"/>
      <c r="N13" s="10">
        <f>'Yosys+Odin-II'!P15</f>
        <v>13</v>
      </c>
      <c r="O13" s="18"/>
      <c r="P13" s="10" t="str">
        <f>IF(SORTED_PRUNED_COMP!F15="NAN", "$(NANN\times)$",CONCATENATE("$(", TEXT(SORTED_PRUNED_COMP!F15, "#,##0.00"), "\times)$"))</f>
        <v>$(1.00\times)$</v>
      </c>
      <c r="Q13" s="18"/>
      <c r="R13" s="10">
        <f>'Yosys+Odin-II'!O15</f>
        <v>200.13245970167478</v>
      </c>
      <c r="S13" s="18"/>
      <c r="T13" s="10" t="str">
        <f>IF(SORTED_PRUNED_COMP!G15="NAN", "$(NANN\times)$",CONCATENATE("$(", TEXT(SORTED_PRUNED_COMP!G15, "#,##0.00"), "\times)$"))</f>
        <v>$(0.82\times)$</v>
      </c>
      <c r="U13" s="18"/>
      <c r="V13" s="10"/>
      <c r="W13" s="18"/>
      <c r="X13" s="10"/>
      <c r="Y13" s="18"/>
      <c r="Z13" s="10"/>
      <c r="AA13" s="18"/>
      <c r="AB13" s="10"/>
      <c r="AC13" s="18"/>
      <c r="AD13" s="10">
        <f>'Yosys+Odin-II'!AZ15</f>
        <v>67.34003475234816</v>
      </c>
      <c r="AE13" s="18"/>
      <c r="AF13" s="10" t="str">
        <f>IF(SORTED_PRUNED_COMP!J15="NAN", "$(NANN\times)$",CONCATENATE("$(", TEXT(SORTED_PRUNED_COMP!J15, "#,##0.00"), "\times)$"))</f>
        <v>$(1.02\times)$</v>
      </c>
      <c r="AG13" s="18"/>
      <c r="AH13" s="10">
        <f>'Yosys+Odin-II'!BA15</f>
        <v>25525.901827102833</v>
      </c>
      <c r="AI13" s="18"/>
      <c r="AJ13" s="10" t="str">
        <f>IF(SORTED_PRUNED_COMP!K15="NAN", "$(NANN\times)$",CONCATENATE("$(", TEXT(SORTED_PRUNED_COMP!K15, "#,##0.00"), "\times)$"))</f>
        <v>$(0.85\times)$</v>
      </c>
      <c r="AK13" s="18"/>
      <c r="AL13" s="10">
        <f>'Yosys+Odin-II'!BP15</f>
        <v>2.4406445857711643</v>
      </c>
      <c r="AM13" s="18"/>
      <c r="AN13" s="10" t="str">
        <f>IF(SORTED_PRUNED_COMP!L15="NAN", "$(NANN\times)$",CONCATENATE("$(", TEXT(SORTED_PRUNED_COMP!L15, "#,##0.00"), "\times)$"))</f>
        <v>$(0.91\times)$</v>
      </c>
      <c r="AO13" s="18"/>
      <c r="AP13" s="10">
        <f>'Yosys+Odin-II'!F15</f>
        <v>0.85459655864759521</v>
      </c>
      <c r="AQ13" s="18"/>
      <c r="AR13" s="10" t="str">
        <f>IF(SORTED_PRUNED_COMP!M15="NAN", "$(NANN\times)$",CONCATENATE("$(", TEXT(SORTED_PRUNED_COMP!M15, "#,##0.00"), "\times)$"))</f>
        <v>$(4.31\times)$</v>
      </c>
      <c r="AS13" s="18"/>
      <c r="AT13" s="10">
        <f>'Yosys+Odin-II'!I15</f>
        <v>0.14433163086251624</v>
      </c>
      <c r="AU13" s="18"/>
      <c r="AV13" s="10" t="str">
        <f>IF(SORTED_PRUNED_COMP!N15="NAN", "$(NANN\times)$",CONCATENATE("$(", TEXT(SORTED_PRUNED_COMP!N15, "#,##0.00"), "\times)$"))</f>
        <v>$(0.72\times)$</v>
      </c>
      <c r="AW13" s="18"/>
      <c r="AX13" s="10">
        <f>'Yosys+Odin-II'!AM15</f>
        <v>1.7375581416470203</v>
      </c>
      <c r="AY13" s="18"/>
      <c r="AZ13" s="10" t="str">
        <f>IF(SORTED_PRUNED_COMP!O15="NAN", "$(NANN\times)$",CONCATENATE("$(", TEXT(SORTED_PRUNED_COMP!O15, "#,##0.00"), "\times)$"))</f>
        <v>$(0.81\times)$</v>
      </c>
      <c r="BA13" s="18"/>
      <c r="BB13" s="10">
        <f>'Yosys+Odin-II'!AO15</f>
        <v>1.5895919602883608</v>
      </c>
      <c r="BC13" s="18"/>
      <c r="BD13" s="10" t="str">
        <f>IF(SORTED_PRUNED_COMP!P15="NAN", "$(NANN\times)$",CONCATENATE("$(", TEXT(SORTED_PRUNED_COMP!P15, "#,##0.00"), "\times)$"))</f>
        <v>$(0.72\times)$</v>
      </c>
      <c r="BE13" s="18"/>
      <c r="BF13" s="10">
        <f>'Yosys+Odin-II'!BG15</f>
        <v>6.0135112977968577</v>
      </c>
      <c r="BG13" s="18"/>
      <c r="BH13" s="10" t="str">
        <f>IF(SORTED_PRUNED_COMP!Q15="NAN", "$(NANN\times)$",CONCATENATE("$(", TEXT(SORTED_PRUNED_COMP!Q15, "#,##0.00"), "\times)$"))</f>
        <v>$(0.77\times)$</v>
      </c>
      <c r="BI13" s="18"/>
      <c r="BJ13" s="10">
        <f>'Yosys+Odin-II'!D15</f>
        <v>14.333787265728173</v>
      </c>
      <c r="BK13" s="18"/>
      <c r="BL13" s="10" t="str">
        <f>IF(SORTED_PRUNED_COMP!R15="NAN", "$(NANN\times)$",CONCATENATE("$(", TEXT(SORTED_PRUNED_COMP!R15, "#,##0.00"), "\times)$"))</f>
        <v>$(0.81\times)$</v>
      </c>
      <c r="BM13" s="18"/>
      <c r="BN13" s="10">
        <f>('Yosys+Odin-II'!Z15)/1000000</f>
        <v>9.6695703238057609E-2</v>
      </c>
      <c r="BO13" s="18"/>
      <c r="BP13" s="10" t="str">
        <f>IF(SORTED_PRUNED_COMP!S15="NAN", "$(NANN\times)$",CONCATENATE("$(", TEXT(SORTED_PRUNED_COMP!S15, "#,##0.00"), "\times)$"))</f>
        <v>$(0.86\times)$</v>
      </c>
      <c r="BQ13" s="18"/>
      <c r="BR13" s="20"/>
    </row>
    <row r="14" spans="2:70" x14ac:dyDescent="0.2">
      <c r="B14" s="10" t="str">
        <f>SORTED_PRUNED_COMP!B21</f>
        <v>GEOMEAN (&gt;1K)</v>
      </c>
      <c r="C14" s="18"/>
      <c r="D14" s="10">
        <f>'Yosys+Odin-II'!AD21</f>
        <v>19082.070330648967</v>
      </c>
      <c r="E14" s="18"/>
      <c r="F14" s="10" t="str">
        <f>IF(SORTED_PRUNED_COMP!C21="NAN", "$(NANN\times)$",CONCATENATE("$(", TEXT(SORTED_PRUNED_COMP!C21, "#,##0.00"), "\times)$"))</f>
        <v>$(0.82\times)$</v>
      </c>
      <c r="G14" s="18"/>
      <c r="H14" s="10"/>
      <c r="I14" s="18"/>
      <c r="J14" s="10">
        <f>'Yosys+Odin-II'!H21</f>
        <v>1</v>
      </c>
      <c r="K14" s="18"/>
      <c r="L14" s="10" t="str">
        <f>IF(SORTED_PRUNED_COMP!E21="NAN", "$(NANN\times)$",CONCATENATE("$(", TEXT(SORTED_PRUNED_COMP!E21, "#,##0.00"), "\times)$"))</f>
        <v>$(1.00\times)$</v>
      </c>
      <c r="M14" s="18"/>
      <c r="N14" s="10">
        <f>'Yosys+Odin-II'!P21</f>
        <v>13</v>
      </c>
      <c r="O14" s="18"/>
      <c r="P14" s="10" t="str">
        <f>IF(SORTED_PRUNED_COMP!F21="NAN", "$(NANN\times)$",CONCATENATE("$(", TEXT(SORTED_PRUNED_COMP!F21, "#,##0.00"), "\times)$"))</f>
        <v>$(1.00\times)$</v>
      </c>
      <c r="Q14" s="18"/>
      <c r="R14" s="10">
        <f>'Yosys+Odin-II'!O21</f>
        <v>706.41042539026296</v>
      </c>
      <c r="S14" s="18"/>
      <c r="T14" s="10" t="str">
        <f>IF(SORTED_PRUNED_COMP!G21="NAN", "$(NANN\times)$",CONCATENATE("$(", TEXT(SORTED_PRUNED_COMP!G21, "#,##0.00"), "\times)$"))</f>
        <v>$(0.78\times)$</v>
      </c>
      <c r="U14" s="18"/>
      <c r="V14" s="10"/>
      <c r="W14" s="18"/>
      <c r="X14" s="10"/>
      <c r="Y14" s="18"/>
      <c r="Z14" s="10"/>
      <c r="AA14" s="18"/>
      <c r="AB14" s="10"/>
      <c r="AC14" s="18"/>
      <c r="AD14" s="10">
        <f>'Yosys+Odin-II'!AZ21</f>
        <v>81.246977963398578</v>
      </c>
      <c r="AE14" s="18"/>
      <c r="AF14" s="10" t="str">
        <f>IF(SORTED_PRUNED_COMP!J21="NAN", "$(NANN\times)$",CONCATENATE("$(", TEXT(SORTED_PRUNED_COMP!J21, "#,##0.00"), "\times)$"))</f>
        <v>$(1.01\times)$</v>
      </c>
      <c r="AG14" s="18"/>
      <c r="AH14" s="10">
        <f>'Yosys+Odin-II'!BA21</f>
        <v>97537.325144658709</v>
      </c>
      <c r="AI14" s="18"/>
      <c r="AJ14" s="10" t="str">
        <f>IF(SORTED_PRUNED_COMP!K21="NAN", "$(NANN\times)$",CONCATENATE("$(", TEXT(SORTED_PRUNED_COMP!K21, "#,##0.00"), "\times)$"))</f>
        <v>$(0.83\times)$</v>
      </c>
      <c r="AK14" s="18"/>
      <c r="AL14" s="10">
        <f>'Yosys+Odin-II'!BP21</f>
        <v>2.6329257619806996</v>
      </c>
      <c r="AM14" s="18"/>
      <c r="AN14" s="10" t="str">
        <f>IF(SORTED_PRUNED_COMP!L21="NAN", "$(NANN\times)$",CONCATENATE("$(", TEXT(SORTED_PRUNED_COMP!L21, "#,##0.00"), "\times)$"))</f>
        <v>$(0.86\times)$</v>
      </c>
      <c r="AO14" s="18"/>
      <c r="AP14" s="10">
        <f>'Yosys+Odin-II'!F21</f>
        <v>2.6203959807077988</v>
      </c>
      <c r="AQ14" s="18"/>
      <c r="AR14" s="10" t="str">
        <f>IF(SORTED_PRUNED_COMP!M21="NAN", "$(NANN\times)$",CONCATENATE("$(", TEXT(SORTED_PRUNED_COMP!M21, "#,##0.00"), "\times)$"))</f>
        <v>$(3.23\times)$</v>
      </c>
      <c r="AS14" s="18"/>
      <c r="AT14" s="10">
        <f>'Yosys+Odin-II'!I21</f>
        <v>0.58488264468319184</v>
      </c>
      <c r="AU14" s="18"/>
      <c r="AV14" s="10" t="str">
        <f>IF(SORTED_PRUNED_COMP!N21="NAN", "$(NANN\times)$",CONCATENATE("$(", TEXT(SORTED_PRUNED_COMP!N21, "#,##0.00"), "\times)$"))</f>
        <v>$(0.65\times)$</v>
      </c>
      <c r="AW14" s="18"/>
      <c r="AX14" s="10">
        <f>'Yosys+Odin-II'!AM21</f>
        <v>5.8617907264861318</v>
      </c>
      <c r="AY14" s="18"/>
      <c r="AZ14" s="10" t="str">
        <f>IF(SORTED_PRUNED_COMP!O21="NAN", "$(NANN\times)$",CONCATENATE("$(", TEXT(SORTED_PRUNED_COMP!O21, "#,##0.00"), "\times)$"))</f>
        <v>$(0.81\times)$</v>
      </c>
      <c r="BA14" s="18"/>
      <c r="BB14" s="10">
        <f>'Yosys+Odin-II'!AO21</f>
        <v>7.2299517783599327</v>
      </c>
      <c r="BC14" s="18"/>
      <c r="BD14" s="10" t="str">
        <f>IF(SORTED_PRUNED_COMP!P21="NAN", "$(NANN\times)$",CONCATENATE("$(", TEXT(SORTED_PRUNED_COMP!P21, "#,##0.00"), "\times)$"))</f>
        <v>$(0.68\times)$</v>
      </c>
      <c r="BE14" s="18"/>
      <c r="BF14" s="10">
        <f>'Yosys+Odin-II'!BG21</f>
        <v>27.444885472906826</v>
      </c>
      <c r="BG14" s="18"/>
      <c r="BH14" s="10" t="str">
        <f>IF(SORTED_PRUNED_COMP!Q21="NAN", "$(NANN\times)$",CONCATENATE("$(", TEXT(SORTED_PRUNED_COMP!Q21, "#,##0.00"), "\times)$"))</f>
        <v>$(0.75\times)$</v>
      </c>
      <c r="BI14" s="18"/>
      <c r="BJ14" s="10">
        <f>'Yosys+Odin-II'!D21</f>
        <v>56.930205265466647</v>
      </c>
      <c r="BK14" s="18"/>
      <c r="BL14" s="10" t="str">
        <f>IF(SORTED_PRUNED_COMP!R21="NAN", "$(NANN\times)$",CONCATENATE("$(", TEXT(SORTED_PRUNED_COMP!R21, "#,##0.00"), "\times)$"))</f>
        <v>$(0.83\times)$</v>
      </c>
      <c r="BM14" s="18"/>
      <c r="BN14" s="10">
        <f>('Yosys+Odin-II'!Z21)/1000000</f>
        <v>0.23548982026614304</v>
      </c>
      <c r="BO14" s="18"/>
      <c r="BP14" s="10" t="str">
        <f>IF(SORTED_PRUNED_COMP!S21="NAN", "$(NANN\times)$",CONCATENATE("$(", TEXT(SORTED_PRUNED_COMP!S21, "#,##0.00"), "\times)$"))</f>
        <v>$(0.80\times)$</v>
      </c>
      <c r="BQ14" s="18"/>
      <c r="BR14" s="20"/>
    </row>
    <row r="15" spans="2:70" x14ac:dyDescent="0.2">
      <c r="AP15" s="21">
        <f>SUM(AP2:AP10)/SUM($BJ$2:$BJ$10)</f>
        <v>5.3142857142857138E-2</v>
      </c>
      <c r="AT15" s="21">
        <f>SUM(AT2:AT10)/SUM($BJ$2:$BJ$10)</f>
        <v>1.0285714285714285E-2</v>
      </c>
      <c r="AX15" s="21">
        <f>SUM(AX2:AX10)/SUM($BJ$2:$BJ$10)</f>
        <v>0.10212698412698414</v>
      </c>
      <c r="BB15" s="21">
        <f>SUM(BB2:BB10)/SUM($BJ$2:$BJ$10)</f>
        <v>0.12580952380952382</v>
      </c>
      <c r="BF15" s="21">
        <f>SUM(BF2:BF10)/SUM($BJ$2:$BJ$10)</f>
        <v>0.47949206349206358</v>
      </c>
      <c r="BJ15" s="21">
        <f>SUM(BJ2:BJ10)/SUM($BJ$2:$BJ$10)</f>
        <v>1</v>
      </c>
    </row>
  </sheetData>
  <conditionalFormatting sqref="B1:D1 F1 H1 J1 L1 N1 P1 R1 T1 V1 X1 Z1 AB1 AD1 AF1 AH1 AJ1 AL1 AN1 AP1 AR1 AT1 AV1 AX1 AZ1 BB1 BD1 BF1 BH1 BJ1 BL1 BN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Odin-II</vt:lpstr>
      <vt:lpstr>Yosys+Odin-II</vt:lpstr>
      <vt:lpstr>COMP</vt:lpstr>
      <vt:lpstr>PRUNED_COMP</vt:lpstr>
      <vt:lpstr>SORTED_PRUNED_COMP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Seyed Alireza Damghani</cp:lastModifiedBy>
  <dcterms:modified xsi:type="dcterms:W3CDTF">2021-10-11T15:12:14Z</dcterms:modified>
</cp:coreProperties>
</file>